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CEBE0EE2-2281-4E2E-BBCE-B2AD10494FC6}" xr6:coauthVersionLast="47" xr6:coauthVersionMax="47" xr10:uidLastSave="{00000000-0000-0000-0000-000000000000}"/>
  <bookViews>
    <workbookView xWindow="348" yWindow="348" windowWidth="11628" windowHeight="10728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<sst xmlns="http://schemas.openxmlformats.org/spreadsheetml/2006/main" count="85" uniqueCount="52">
  <si>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</si>
  <si>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</si>
  <si>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</si>
  <si>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</si>
  <si>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</si>
  <si>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</si>
  <si>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</si>
  <si>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</si>
  <si>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</si>
  <si>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</si>
  <si>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</si>
  <si>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</si>
  <si>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</si>
  <si>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</si>
  <si>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</si>
  <si>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</si>
  <si>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</si>
  <si>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</si>
  <si>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</si>
  <si>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</si>
  <si>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</si>
  <si>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</si>
  <si>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</si>
  <si>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</si>
  <si>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</si>
  <si>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</si>
  <si>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</si>
  <si>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</si>
  <si>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</si>
  <si>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</si>
  <si>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</si>
  <si>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</si>
  <si>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</si>
  <si>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</si>
  <si>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</si>
  <si>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</si>
  <si>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</si>
  <si>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</si>
  <si>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</si>
  <si>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</si>
  <si>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</si>
  <si>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</si>
  <si>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</si>
  <si>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</si>
  <si>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</si>
  <si>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</si>
  <si>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</si>
  <si>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</si>
  <si>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</si>
  <si>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</si>
  <si>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SIDE DINING</t>
  </si>
  <si>
    <t>MAIN 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</si>
</sst>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C1" zoomScaleNormal="85" zoomScaleSheetLayoutView="100" workbookViewId="0">
      <selection activeCell="D7" sqref="D7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49</v>
      </c>
      <c r="C6" s="23">
        <v>8500</v>
      </c>
      <c r="D6" s="24">
        <v>8207</v>
      </c>
      <c r="E6" s="23">
        <f t="shared" ref="E6:F7" si="0">C6-G6</f>
        <v>6500</v>
      </c>
      <c r="F6" s="24">
        <f t="shared" si="0"/>
        <v>6226</v>
      </c>
      <c r="G6" s="25">
        <v>2000</v>
      </c>
      <c r="H6" s="26">
        <v>1981</v>
      </c>
      <c r="I6" s="27">
        <f>G6/C6</f>
        <v>0.23529411764705882</v>
      </c>
      <c r="J6" s="28">
        <f>H6/D6</f>
        <v>0.2413793103448276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50</v>
      </c>
      <c r="C7" s="35">
        <v>2000</v>
      </c>
      <c r="D7" s="36">
        <v>2132</v>
      </c>
      <c r="E7" s="35">
        <f t="shared" si="0"/>
        <v>1500</v>
      </c>
      <c r="F7" s="36">
        <f t="shared" si="0"/>
        <v>1624</v>
      </c>
      <c r="G7" s="37">
        <v>500</v>
      </c>
      <c r="H7" s="38">
        <v>508</v>
      </c>
      <c r="I7" s="39">
        <f t="shared" ref="I7:J7" si="1">G7/C7</f>
        <v>0.25</v>
      </c>
      <c r="J7" s="40">
        <f t="shared" si="1"/>
        <v>0.23827392120075047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51</v>
      </c>
      <c r="C8" s="35">
        <v>4000</v>
      </c>
      <c r="D8" s="36">
        <v>4097</v>
      </c>
      <c r="E8" s="35">
        <f t="shared" ref="E8:E10" si="2">C8-G8</f>
        <v>3100</v>
      </c>
      <c r="F8" s="36">
        <f t="shared" ref="F8:F10" si="3">D8-H8</f>
        <v>3163</v>
      </c>
      <c r="G8" s="37">
        <v>900</v>
      </c>
      <c r="H8" s="38">
        <v>934</v>
      </c>
      <c r="I8" s="39">
        <f t="shared" ref="I8:I9" si="4">G8/C8</f>
        <v>0.22500000000000001</v>
      </c>
      <c r="J8" s="40">
        <f t="shared" ref="J8:J9" si="5">H8/D8</f>
        <v>0.22797168659995118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3400</v>
      </c>
      <c r="D9" s="36">
        <v>2385</v>
      </c>
      <c r="E9" s="35">
        <f t="shared" si="2"/>
        <v>2600</v>
      </c>
      <c r="F9" s="36">
        <f t="shared" si="3"/>
        <v>1831</v>
      </c>
      <c r="G9" s="37">
        <v>800</v>
      </c>
      <c r="H9" s="38">
        <v>554</v>
      </c>
      <c r="I9" s="39">
        <f t="shared" si="4"/>
        <v>0.23529411764705882</v>
      </c>
      <c r="J9" s="40">
        <f t="shared" si="5"/>
        <v>0.23228511530398324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101" t="s">
        <v>45</v>
      </c>
      <c r="B10" s="112" t="s">
        <v>51</v>
      </c>
      <c r="C10" s="113">
        <v>1200</v>
      </c>
      <c r="D10" s="114">
        <v>1296</v>
      </c>
      <c r="E10" s="113">
        <f t="shared" si="2"/>
        <v>900</v>
      </c>
      <c r="F10" s="114">
        <f t="shared" si="3"/>
        <v>989</v>
      </c>
      <c r="G10" s="102">
        <v>300</v>
      </c>
      <c r="H10" s="103">
        <v>307</v>
      </c>
      <c r="I10" s="104">
        <f>G10/C10</f>
        <v>0.25</v>
      </c>
      <c r="J10" s="105">
        <f>H10/D10</f>
        <v>0.23688271604938271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5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>
        <v>1887</v>
      </c>
      <c r="O11" s="45"/>
      <c r="P11" s="46"/>
      <c r="Q11" s="61"/>
      <c r="R11" s="66"/>
    </row>
    <row r="12" spans="1:21" ht="20.100000000000001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>
        <v>1449</v>
      </c>
      <c r="O12" s="45"/>
      <c r="P12" s="46"/>
      <c r="Q12" s="61"/>
      <c r="R12" s="66"/>
    </row>
    <row r="13" spans="1:21" ht="20.100000000000001" customHeight="1" thickBot="1" x14ac:dyDescent="0.3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350</v>
      </c>
      <c r="P13" s="126">
        <v>0</v>
      </c>
      <c r="Q13" s="61"/>
      <c r="R13" s="66"/>
    </row>
    <row r="14" spans="1:21" ht="20.100000000000001" customHeight="1" thickBot="1" x14ac:dyDescent="0.3">
      <c r="A14" s="203" t="s">
        <v>28</v>
      </c>
      <c r="B14" s="204"/>
      <c r="C14" s="74">
        <f t="shared" ref="C14:H14" si="6">SUM(C6:C13)</f>
        <v>19100</v>
      </c>
      <c r="D14" s="75">
        <f t="shared" si="6"/>
        <v>18117</v>
      </c>
      <c r="E14" s="74">
        <f t="shared" si="6"/>
        <v>14600</v>
      </c>
      <c r="F14" s="75">
        <f t="shared" si="6"/>
        <v>13833</v>
      </c>
      <c r="G14" s="76">
        <f t="shared" si="6"/>
        <v>4500</v>
      </c>
      <c r="H14" s="77">
        <f t="shared" si="6"/>
        <v>4284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15">
        <f t="shared" si="7"/>
        <v>3314</v>
      </c>
      <c r="N14" s="80">
        <f t="shared" si="7"/>
        <v>3336</v>
      </c>
      <c r="O14" s="81">
        <f t="shared" si="7"/>
        <v>350</v>
      </c>
      <c r="P14" s="82">
        <f t="shared" si="7"/>
        <v>0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29</v>
      </c>
      <c r="B16" s="83"/>
      <c r="C16" s="83"/>
      <c r="D16" s="83"/>
      <c r="F16" s="160" t="s">
        <v>12</v>
      </c>
      <c r="G16" s="161"/>
      <c r="H16" s="134" t="s">
        <v>32</v>
      </c>
      <c r="I16" s="135"/>
      <c r="J16" s="136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2" t="s">
        <v>28</v>
      </c>
      <c r="B17" s="153"/>
      <c r="C17" s="86" t="s">
        <v>7</v>
      </c>
      <c r="D17" s="87" t="s">
        <v>8</v>
      </c>
      <c r="F17" s="162"/>
      <c r="G17" s="163"/>
      <c r="H17" s="137"/>
      <c r="I17" s="138"/>
      <c r="J17" s="139"/>
      <c r="L17" s="131" t="s">
        <v>37</v>
      </c>
      <c r="M17" s="131"/>
      <c r="N17" s="131"/>
      <c r="O17" s="131"/>
      <c r="P17" s="98">
        <f>IF(R16=TRUE, 1, 0)</f>
        <v>1</v>
      </c>
    </row>
    <row r="18" spans="1:21" ht="18.75" customHeight="1" x14ac:dyDescent="0.25">
      <c r="A18" s="154" t="s">
        <v>31</v>
      </c>
      <c r="B18" s="155"/>
      <c r="C18" s="88">
        <f>G14+K14</f>
        <v>4500</v>
      </c>
      <c r="D18" s="89">
        <f>H14+L14</f>
        <v>4284</v>
      </c>
      <c r="F18" s="208" t="s">
        <v>13</v>
      </c>
      <c r="G18" s="209"/>
      <c r="H18" s="143">
        <v>1.44E-2</v>
      </c>
      <c r="I18" s="144"/>
      <c r="J18" s="145"/>
      <c r="L18" s="132"/>
      <c r="M18" s="132"/>
      <c r="N18" s="132"/>
      <c r="O18" s="132"/>
      <c r="P18" s="100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156" t="s">
        <v>30</v>
      </c>
      <c r="B19" s="157"/>
      <c r="C19" s="92">
        <f>M14+O14</f>
        <v>3664</v>
      </c>
      <c r="D19" s="93">
        <f>N14+P14</f>
        <v>3336</v>
      </c>
      <c r="F19" s="210" t="s">
        <v>14</v>
      </c>
      <c r="G19" s="211"/>
      <c r="H19" s="146">
        <v>1.52E-2</v>
      </c>
      <c r="I19" s="147"/>
      <c r="J19" s="148"/>
      <c r="L19" s="133" t="s">
        <v>35</v>
      </c>
      <c r="M19" s="133"/>
      <c r="N19" s="133"/>
      <c r="O19" s="133"/>
      <c r="P19" s="99">
        <f>IF(R18=TRUE, 1, 0)</f>
        <v>1</v>
      </c>
    </row>
    <row r="20" spans="1:21" ht="18.75" customHeight="1" thickBot="1" x14ac:dyDescent="0.35">
      <c r="A20" s="158" t="s">
        <v>18</v>
      </c>
      <c r="B20" s="159"/>
      <c r="C20" s="90">
        <f>C18-C19</f>
        <v>836</v>
      </c>
      <c r="D20" s="91">
        <f>D18-D19</f>
        <v>948</v>
      </c>
      <c r="F20" s="189" t="s">
        <v>15</v>
      </c>
      <c r="G20" s="190"/>
      <c r="H20" s="149">
        <v>7.1999999999999998E-3</v>
      </c>
      <c r="I20" s="150"/>
      <c r="J20" s="151"/>
      <c r="L20" s="132"/>
      <c r="M20" s="132"/>
      <c r="N20" s="132"/>
      <c r="O20" s="132"/>
      <c r="P20" s="100"/>
      <c r="R20" s="1" t="b">
        <f>AND(H21&gt;=-0.02, H21&lt;=0.02)</f>
        <v>1</v>
      </c>
    </row>
    <row r="21" spans="1:21" ht="16.5" customHeight="1" thickBot="1" x14ac:dyDescent="0.3">
      <c r="F21" s="224" t="s">
        <v>16</v>
      </c>
      <c r="G21" s="225"/>
      <c r="H21" s="140">
        <f>AVERAGE(H18:J20)</f>
        <v>1.2266666666666667E-2</v>
      </c>
      <c r="I21" s="141"/>
      <c r="J21" s="142"/>
      <c r="L21" s="129" t="s">
        <v>36</v>
      </c>
      <c r="M21" s="129"/>
      <c r="N21" s="129"/>
      <c r="O21" s="129"/>
      <c r="P21" s="94">
        <f>IF(R20=TRUE, 1, 0)</f>
        <v>1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9"/>
      <c r="M22" s="129"/>
      <c r="N22" s="129"/>
      <c r="O22" s="129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4"/>
      <c r="Q25" s="67"/>
    </row>
    <row r="26" spans="1:21" ht="20.100000000000001" customHeight="1" x14ac:dyDescent="0.25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67"/>
    </row>
    <row r="27" spans="1:21" ht="20.100000000000001" customHeight="1" thickBot="1" x14ac:dyDescent="0.3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21" t="s">
        <v>19</v>
      </c>
      <c r="B30" s="222"/>
      <c r="C30" s="222"/>
      <c r="D30" s="222"/>
      <c r="E30" s="222"/>
      <c r="F30" s="22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70" t="s">
        <v>24</v>
      </c>
      <c r="C31" s="171"/>
      <c r="D31" s="174" t="s">
        <v>23</v>
      </c>
      <c r="E31" s="175"/>
      <c r="F31" s="175"/>
      <c r="G31" s="176"/>
      <c r="H31" s="174" t="s">
        <v>20</v>
      </c>
      <c r="I31" s="176"/>
      <c r="J31" s="175" t="s">
        <v>21</v>
      </c>
      <c r="K31" s="175"/>
      <c r="L31" s="207" t="s">
        <v>3</v>
      </c>
      <c r="M31" s="207"/>
      <c r="N31" s="205" t="s">
        <v>4</v>
      </c>
      <c r="O31" s="206"/>
      <c r="P31" s="58" t="s">
        <v>22</v>
      </c>
    </row>
    <row r="32" spans="1:21" ht="18.75" customHeight="1" thickBot="1" x14ac:dyDescent="0.3">
      <c r="A32" s="59" t="s">
        <v>25</v>
      </c>
      <c r="B32" s="168" t="s">
        <v>39</v>
      </c>
      <c r="C32" s="169"/>
      <c r="D32" s="177"/>
      <c r="E32" s="178"/>
      <c r="F32" s="178"/>
      <c r="G32" s="179"/>
      <c r="H32" s="177" t="s">
        <v>40</v>
      </c>
      <c r="I32" s="179"/>
      <c r="J32" s="183" t="s">
        <v>40</v>
      </c>
      <c r="K32" s="184"/>
      <c r="L32" s="181">
        <v>0</v>
      </c>
      <c r="M32" s="182"/>
      <c r="N32" s="201">
        <v>1080</v>
      </c>
      <c r="O32" s="202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64"/>
      <c r="E33" s="165"/>
      <c r="F33" s="165"/>
      <c r="G33" s="166"/>
      <c r="H33" s="164" t="s">
        <v>40</v>
      </c>
      <c r="I33" s="166"/>
      <c r="J33" s="187" t="s">
        <v>40</v>
      </c>
      <c r="K33" s="188"/>
      <c r="L33" s="181">
        <v>0</v>
      </c>
      <c r="M33" s="182"/>
      <c r="N33" s="201">
        <v>832</v>
      </c>
      <c r="O33" s="202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701</v>
      </c>
      <c r="O34" s="202"/>
      <c r="P34" s="57">
        <f t="shared" si="8"/>
        <v>-701</v>
      </c>
    </row>
    <row r="35" spans="1:16" ht="19.2" customHeight="1" x14ac:dyDescent="0.25">
      <c r="A35" s="60" t="s">
        <v>25</v>
      </c>
      <c r="B35" s="172" t="s">
        <v>39</v>
      </c>
      <c r="C35" s="173"/>
      <c r="D35" s="164"/>
      <c r="E35" s="165"/>
      <c r="F35" s="165"/>
      <c r="G35" s="166"/>
      <c r="H35" s="164" t="s">
        <v>40</v>
      </c>
      <c r="I35" s="166"/>
      <c r="J35" s="164" t="s">
        <v>40</v>
      </c>
      <c r="K35" s="180"/>
      <c r="L35" s="185">
        <v>0</v>
      </c>
      <c r="M35" s="186"/>
      <c r="N35" s="127">
        <v>390</v>
      </c>
      <c r="O35" s="128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CCC599A0-5B82-4B23-AE35-55C11C3F85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FCF415-7DE5-4173-BD3D-91C66844DA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8DC3C-475D-4B59-9F5C-182FD74CE0B1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2023-06-23T16:19:26Z</cp:lastPrinted>
  <dcterms:created xsi:type="dcterms:W3CDTF">2015-11-16T19:09:52Z</dcterms:created>
  <dcterms:modified xsi:type="dcterms:W3CDTF">2023-06-23T16:19:56Z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Order">
    <vt:r8>4660200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