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871 KISSIMMEE, FL/2 PROJECT DOCUMENTS/"/>
    </mc:Choice>
  </mc:AlternateContent>
  <xr:revisionPtr revIDLastSave="0" documentId="14_{DA09DC3F-DC23-4C1A-B216-8A3D9DBC67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F11" i="1"/>
  <c r="E11" i="1"/>
  <c r="J10" i="1"/>
  <c r="I10" i="1"/>
  <c r="F10" i="1"/>
  <c r="E10" i="1"/>
  <c r="P34" i="1"/>
  <c r="O15" i="1" l="1"/>
  <c r="M15" i="1"/>
  <c r="L15" i="1"/>
  <c r="K15" i="1"/>
  <c r="H15" i="1"/>
  <c r="G15" i="1"/>
  <c r="D15" i="1"/>
  <c r="C15" i="1"/>
  <c r="C19" i="1" l="1"/>
  <c r="C20" i="1"/>
  <c r="C21" i="1" s="1"/>
  <c r="E9" i="1"/>
  <c r="F9" i="1"/>
  <c r="I9" i="1"/>
  <c r="J9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<sst xmlns="http://schemas.openxmlformats.org/spreadsheetml/2006/main" count="87" uniqueCount="54">
  <si>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</si>
  <si>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</si>
  <si>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</si>
  <si>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</si>
  <si>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</si>
  <si>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</si>
  <si>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</si>
  <si>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</si>
  <si>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</si>
  <si>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</si>
  <si>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</si>
  <si>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</si>
  <si>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</si>
  <si>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</si>
  <si>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</si>
  <si>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</si>
  <si>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</si>
  <si>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</si>
  <si>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</si>
  <si>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</si>
  <si>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</si>
  <si>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</si>
  <si>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</si>
  <si>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</si>
  <si>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</si>
  <si>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</si>
  <si>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</si>
  <si>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</si>
  <si>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</si>
  <si>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</si>
  <si>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</si>
  <si>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</si>
  <si>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</si>
  <si>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</si>
  <si>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</si>
  <si>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</si>
  <si>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</si>
  <si>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</si>
  <si>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</si>
  <si>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</si>
  <si>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</si>
  <si>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</si>
  <si>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</si>
  <si>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</si>
  <si>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</si>
  <si>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</si>
  <si>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</si>
  <si>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</si>
  <si>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</si>
  <si>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</si>
  <si>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</si>
  <si>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</si>
  <si>
    <t>AC-5</t>
  </si>
  <si>
    <t>AC-6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</si>
</sst>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6"/>
  <sheetViews>
    <sheetView showGridLines="0" tabSelected="1" view="pageBreakPreview" zoomScale="80" zoomScaleNormal="85" zoomScaleSheetLayoutView="80" workbookViewId="0">
      <selection activeCell="Z17" sqref="Z1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2" t="s">
        <v>47</v>
      </c>
      <c r="C6" s="23">
        <v>9500</v>
      </c>
      <c r="D6" s="24"/>
      <c r="E6" s="23">
        <f t="shared" ref="E6:F7" si="0">C6-G6</f>
        <v>7300</v>
      </c>
      <c r="F6" s="24">
        <f t="shared" si="0"/>
        <v>0</v>
      </c>
      <c r="G6" s="25">
        <v>2200</v>
      </c>
      <c r="H6" s="26"/>
      <c r="I6" s="27">
        <f>G6/C6</f>
        <v>0.23157894736842105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3" t="s">
        <v>49</v>
      </c>
      <c r="C7" s="35">
        <v>2000</v>
      </c>
      <c r="D7" s="36"/>
      <c r="E7" s="35">
        <f t="shared" si="0"/>
        <v>1550</v>
      </c>
      <c r="F7" s="36">
        <f t="shared" si="0"/>
        <v>0</v>
      </c>
      <c r="G7" s="37">
        <v>450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3" t="s">
        <v>51</v>
      </c>
      <c r="C8" s="35">
        <v>4900</v>
      </c>
      <c r="D8" s="36"/>
      <c r="E8" s="35">
        <f t="shared" ref="E8:E9" si="2">C8-G8</f>
        <v>3750</v>
      </c>
      <c r="F8" s="36">
        <f t="shared" ref="F8:F9" si="3">D8-H8</f>
        <v>0</v>
      </c>
      <c r="G8" s="37">
        <v>1150</v>
      </c>
      <c r="H8" s="38"/>
      <c r="I8" s="39">
        <f t="shared" ref="I8:I9" si="4">G8/C8</f>
        <v>0.23469387755102042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1375</v>
      </c>
      <c r="F9" s="36">
        <f t="shared" si="3"/>
        <v>0</v>
      </c>
      <c r="G9" s="37">
        <v>375</v>
      </c>
      <c r="H9" s="38"/>
      <c r="I9" s="39">
        <f t="shared" si="4"/>
        <v>0.21428571428571427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52</v>
      </c>
      <c r="B10" s="113" t="s">
        <v>51</v>
      </c>
      <c r="C10" s="35">
        <v>1000</v>
      </c>
      <c r="D10" s="36"/>
      <c r="E10" s="35">
        <f t="shared" ref="E10:E11" si="6">C10-G10</f>
        <v>780</v>
      </c>
      <c r="F10" s="36">
        <f t="shared" ref="F10:F11" si="7">D10-H10</f>
        <v>0</v>
      </c>
      <c r="G10" s="37">
        <v>220</v>
      </c>
      <c r="H10" s="38"/>
      <c r="I10" s="39">
        <f t="shared" ref="I10:I11" si="8">G10/C10</f>
        <v>0.22</v>
      </c>
      <c r="J10" s="40" t="e">
        <f t="shared" ref="J10:J11" si="9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53</v>
      </c>
      <c r="B11" s="70" t="s">
        <v>50</v>
      </c>
      <c r="C11" s="35">
        <v>730</v>
      </c>
      <c r="D11" s="36"/>
      <c r="E11" s="35">
        <f t="shared" si="6"/>
        <v>305</v>
      </c>
      <c r="F11" s="36">
        <f t="shared" si="7"/>
        <v>0</v>
      </c>
      <c r="G11" s="37">
        <v>425</v>
      </c>
      <c r="H11" s="38"/>
      <c r="I11" s="39">
        <f t="shared" si="8"/>
        <v>0.5821917808219178</v>
      </c>
      <c r="J11" s="40" t="e">
        <f t="shared" si="9"/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24" ht="20.149999999999999" customHeight="1" x14ac:dyDescent="0.25">
      <c r="A12" s="72" t="s">
        <v>10</v>
      </c>
      <c r="B12" s="70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24" ht="20.149999999999999" customHeight="1" x14ac:dyDescent="0.25">
      <c r="A13" s="72" t="s">
        <v>11</v>
      </c>
      <c r="B13" s="70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24" ht="20.149999999999999" customHeight="1" thickBot="1" x14ac:dyDescent="0.3">
      <c r="A14" s="101" t="s">
        <v>26</v>
      </c>
      <c r="B14" s="102" t="s">
        <v>45</v>
      </c>
      <c r="C14" s="103"/>
      <c r="D14" s="104"/>
      <c r="E14" s="103"/>
      <c r="F14" s="104"/>
      <c r="G14" s="105"/>
      <c r="H14" s="106"/>
      <c r="I14" s="107"/>
      <c r="J14" s="106"/>
      <c r="K14" s="105"/>
      <c r="L14" s="106"/>
      <c r="M14" s="108"/>
      <c r="N14" s="109"/>
      <c r="O14" s="110">
        <v>300</v>
      </c>
      <c r="P14" s="111"/>
      <c r="Q14" s="61"/>
      <c r="R14" s="66"/>
      <c r="X14" s="1">
        <v>87</v>
      </c>
    </row>
    <row r="15" spans="1:24" ht="20.149999999999999" customHeight="1" thickBot="1" x14ac:dyDescent="0.3">
      <c r="A15" s="116" t="s">
        <v>28</v>
      </c>
      <c r="B15" s="117"/>
      <c r="C15" s="73">
        <f t="shared" ref="C15:H15" si="10">SUM(C6:C14)</f>
        <v>19880</v>
      </c>
      <c r="D15" s="74">
        <f t="shared" si="10"/>
        <v>0</v>
      </c>
      <c r="E15" s="73">
        <f t="shared" si="10"/>
        <v>15060</v>
      </c>
      <c r="F15" s="74">
        <f t="shared" si="10"/>
        <v>0</v>
      </c>
      <c r="G15" s="75">
        <f t="shared" si="10"/>
        <v>4820</v>
      </c>
      <c r="H15" s="76">
        <f t="shared" si="10"/>
        <v>0</v>
      </c>
      <c r="I15" s="77"/>
      <c r="J15" s="78"/>
      <c r="K15" s="75">
        <f t="shared" ref="K15:P15" si="11">SUM(K6:K14)</f>
        <v>0</v>
      </c>
      <c r="L15" s="76">
        <f t="shared" si="11"/>
        <v>0</v>
      </c>
      <c r="M15" s="100">
        <f t="shared" si="11"/>
        <v>3315</v>
      </c>
      <c r="N15" s="79">
        <f t="shared" si="11"/>
        <v>0</v>
      </c>
      <c r="O15" s="80">
        <f t="shared" si="11"/>
        <v>300</v>
      </c>
      <c r="P15" s="81">
        <f t="shared" si="11"/>
        <v>0</v>
      </c>
      <c r="Q15" s="52"/>
      <c r="R15" s="66"/>
    </row>
    <row r="16" spans="1:24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5" t="s">
        <v>29</v>
      </c>
      <c r="B17" s="82"/>
      <c r="C17" s="82"/>
      <c r="D17" s="82"/>
      <c r="F17" s="209" t="s">
        <v>12</v>
      </c>
      <c r="G17" s="210"/>
      <c r="H17" s="183" t="s">
        <v>32</v>
      </c>
      <c r="I17" s="184"/>
      <c r="J17" s="185"/>
      <c r="L17" s="94" t="s">
        <v>34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1" t="s">
        <v>28</v>
      </c>
      <c r="B18" s="202"/>
      <c r="C18" s="85" t="s">
        <v>7</v>
      </c>
      <c r="D18" s="86" t="s">
        <v>8</v>
      </c>
      <c r="F18" s="211"/>
      <c r="G18" s="212"/>
      <c r="H18" s="186"/>
      <c r="I18" s="187"/>
      <c r="J18" s="188"/>
      <c r="L18" s="180" t="s">
        <v>37</v>
      </c>
      <c r="M18" s="180"/>
      <c r="N18" s="180"/>
      <c r="O18" s="180"/>
      <c r="P18" s="97">
        <f>IF(R17=TRUE, 1, 0)</f>
        <v>1</v>
      </c>
    </row>
    <row r="19" spans="1:21" ht="18.75" customHeight="1" x14ac:dyDescent="0.35">
      <c r="A19" s="203" t="s">
        <v>31</v>
      </c>
      <c r="B19" s="204"/>
      <c r="C19" s="87">
        <f>G15+K15</f>
        <v>4820</v>
      </c>
      <c r="D19" s="88">
        <f>H15+L15</f>
        <v>0</v>
      </c>
      <c r="F19" s="130" t="s">
        <v>13</v>
      </c>
      <c r="G19" s="131"/>
      <c r="H19" s="192"/>
      <c r="I19" s="193"/>
      <c r="J19" s="194"/>
      <c r="L19" s="181"/>
      <c r="M19" s="181"/>
      <c r="N19" s="181"/>
      <c r="O19" s="181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05" t="s">
        <v>30</v>
      </c>
      <c r="B20" s="206"/>
      <c r="C20" s="91">
        <f>M15+O15</f>
        <v>3615</v>
      </c>
      <c r="D20" s="92">
        <f>N15+P15</f>
        <v>0</v>
      </c>
      <c r="F20" s="132" t="s">
        <v>14</v>
      </c>
      <c r="G20" s="133"/>
      <c r="H20" s="195"/>
      <c r="I20" s="196"/>
      <c r="J20" s="197"/>
      <c r="L20" s="182" t="s">
        <v>35</v>
      </c>
      <c r="M20" s="182"/>
      <c r="N20" s="182"/>
      <c r="O20" s="182"/>
      <c r="P20" s="98" t="e">
        <f>IF(R19=TRUE, 1, 0)</f>
        <v>#DIV/0!</v>
      </c>
    </row>
    <row r="21" spans="1:21" ht="18.75" customHeight="1" thickBot="1" x14ac:dyDescent="0.4">
      <c r="A21" s="207" t="s">
        <v>18</v>
      </c>
      <c r="B21" s="208"/>
      <c r="C21" s="89">
        <f>C19-C20</f>
        <v>1205</v>
      </c>
      <c r="D21" s="90">
        <f>D19-D20</f>
        <v>0</v>
      </c>
      <c r="F21" s="148" t="s">
        <v>15</v>
      </c>
      <c r="G21" s="149"/>
      <c r="H21" s="198"/>
      <c r="I21" s="199"/>
      <c r="J21" s="200"/>
      <c r="L21" s="181"/>
      <c r="M21" s="181"/>
      <c r="N21" s="181"/>
      <c r="O21" s="181"/>
      <c r="P21" s="99"/>
      <c r="R21" s="1" t="e">
        <f>AND(H22&gt;=-0.02, H22&lt;=0.02)</f>
        <v>#DIV/0!</v>
      </c>
    </row>
    <row r="22" spans="1:21" ht="16.5" customHeight="1" thickBot="1" x14ac:dyDescent="0.3">
      <c r="F22" s="146" t="s">
        <v>16</v>
      </c>
      <c r="G22" s="147"/>
      <c r="H22" s="189" t="e">
        <f>AVERAGE(H19:J21)</f>
        <v>#DIV/0!</v>
      </c>
      <c r="I22" s="190"/>
      <c r="J22" s="191"/>
      <c r="L22" s="178" t="s">
        <v>36</v>
      </c>
      <c r="M22" s="178"/>
      <c r="N22" s="178"/>
      <c r="O22" s="178"/>
      <c r="P22" s="93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8"/>
      <c r="M23" s="178"/>
      <c r="N23" s="178"/>
      <c r="O23" s="178"/>
      <c r="P23" s="96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  <c r="Q26" s="67"/>
    </row>
    <row r="27" spans="1:21" ht="20.149999999999999" customHeigh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67"/>
    </row>
    <row r="28" spans="1:21" ht="20.149999999999999" customHeight="1" thickBot="1" x14ac:dyDescent="0.3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43" t="s">
        <v>19</v>
      </c>
      <c r="B31" s="144"/>
      <c r="C31" s="144"/>
      <c r="D31" s="144"/>
      <c r="E31" s="144"/>
      <c r="F31" s="14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70" t="s">
        <v>24</v>
      </c>
      <c r="C32" s="171"/>
      <c r="D32" s="124" t="s">
        <v>23</v>
      </c>
      <c r="E32" s="126"/>
      <c r="F32" s="126"/>
      <c r="G32" s="125"/>
      <c r="H32" s="124" t="s">
        <v>20</v>
      </c>
      <c r="I32" s="125"/>
      <c r="J32" s="126" t="s">
        <v>21</v>
      </c>
      <c r="K32" s="126"/>
      <c r="L32" s="127" t="s">
        <v>3</v>
      </c>
      <c r="M32" s="127"/>
      <c r="N32" s="122" t="s">
        <v>4</v>
      </c>
      <c r="O32" s="123"/>
      <c r="P32" s="58" t="s">
        <v>22</v>
      </c>
    </row>
    <row r="33" spans="1:16" ht="18.75" customHeight="1" thickBot="1" x14ac:dyDescent="0.3">
      <c r="A33" s="59" t="s">
        <v>25</v>
      </c>
      <c r="B33" s="168" t="s">
        <v>39</v>
      </c>
      <c r="C33" s="169"/>
      <c r="D33" s="161"/>
      <c r="E33" s="174"/>
      <c r="F33" s="174"/>
      <c r="G33" s="162"/>
      <c r="H33" s="161" t="s">
        <v>40</v>
      </c>
      <c r="I33" s="162"/>
      <c r="J33" s="163" t="s">
        <v>40</v>
      </c>
      <c r="K33" s="164"/>
      <c r="L33" s="120">
        <v>0</v>
      </c>
      <c r="M33" s="121"/>
      <c r="N33" s="114">
        <v>1080</v>
      </c>
      <c r="O33" s="115"/>
      <c r="P33" s="57">
        <f t="shared" ref="P33:P35" si="12">L33-N33</f>
        <v>-1080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28"/>
      <c r="E34" s="175"/>
      <c r="F34" s="175"/>
      <c r="G34" s="129"/>
      <c r="H34" s="128" t="s">
        <v>40</v>
      </c>
      <c r="I34" s="129"/>
      <c r="J34" s="118" t="s">
        <v>40</v>
      </c>
      <c r="K34" s="119"/>
      <c r="L34" s="120">
        <v>0</v>
      </c>
      <c r="M34" s="121"/>
      <c r="N34" s="114">
        <v>832</v>
      </c>
      <c r="O34" s="115"/>
      <c r="P34" s="57">
        <f t="shared" ref="P34" si="13">L34-N34</f>
        <v>-832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28"/>
      <c r="E35" s="175"/>
      <c r="F35" s="175"/>
      <c r="G35" s="129"/>
      <c r="H35" s="128" t="s">
        <v>40</v>
      </c>
      <c r="I35" s="129"/>
      <c r="J35" s="118" t="s">
        <v>40</v>
      </c>
      <c r="K35" s="119"/>
      <c r="L35" s="120">
        <v>0</v>
      </c>
      <c r="M35" s="121"/>
      <c r="N35" s="114">
        <v>701</v>
      </c>
      <c r="O35" s="115"/>
      <c r="P35" s="57">
        <f t="shared" si="12"/>
        <v>-701</v>
      </c>
    </row>
    <row r="36" spans="1:16" ht="19.149999999999999" customHeight="1" x14ac:dyDescent="0.25">
      <c r="A36" s="60" t="s">
        <v>25</v>
      </c>
      <c r="B36" s="172" t="s">
        <v>39</v>
      </c>
      <c r="C36" s="173"/>
      <c r="D36" s="128"/>
      <c r="E36" s="175"/>
      <c r="F36" s="175"/>
      <c r="G36" s="129"/>
      <c r="H36" s="128" t="s">
        <v>40</v>
      </c>
      <c r="I36" s="129"/>
      <c r="J36" s="128" t="s">
        <v>40</v>
      </c>
      <c r="K36" s="160"/>
      <c r="L36" s="165">
        <v>0</v>
      </c>
      <c r="M36" s="166"/>
      <c r="N36" s="176">
        <v>390</v>
      </c>
      <c r="O36" s="177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2025-07-07T17:14:09Z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