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bik\OneDrive\Documents\CHIPOTLE_5396_STANTON\"/>
    </mc:Choice>
  </mc:AlternateContent>
  <xr:revisionPtr revIDLastSave="0" documentId="8_{F5F74601-76D5-41F4-A2EF-9BF9863D37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<sst xmlns="http://schemas.openxmlformats.org/spreadsheetml/2006/main" count="73" uniqueCount="46">
  <si>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</si>
  <si>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</si>
  <si>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</si>
  <si>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</si>
  <si>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</si>
  <si>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</si>
  <si>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</si>
  <si>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</si>
  <si>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</si>
  <si>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</si>
  <si>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</si>
  <si>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</si>
  <si>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</si>
  <si>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</si>
  <si>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</si>
  <si>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</si>
  <si>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</si>
  <si>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</si>
  <si>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</si>
  <si>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</si>
  <si>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</si>
  <si>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</si>
  <si>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</si>
  <si>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</si>
  <si>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</si>
  <si>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</si>
  <si>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</si>
  <si>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</si>
  <si>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</si>
  <si>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</si>
  <si>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</si>
  <si>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</si>
  <si>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</si>
  <si>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</si>
  <si>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</si>
  <si>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</si>
  <si>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</si>
  <si>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</si>
  <si>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</si>
  <si>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</si>
  <si>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</si>
  <si>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</si>
  <si>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</si>
  <si>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</si>
  <si>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HOOD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</si>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</sst>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92" zoomScaleNormal="55" zoomScaleSheetLayoutView="55" workbookViewId="0">
      <selection activeCell="D8" sqref="D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1</v>
      </c>
      <c r="C4" s="142" t="s">
        <v>2</v>
      </c>
      <c r="D4" s="143"/>
      <c r="E4" s="117" t="s">
        <v>3</v>
      </c>
      <c r="F4" s="116"/>
      <c r="G4" s="148" t="s">
        <v>4</v>
      </c>
      <c r="H4" s="149"/>
      <c r="I4" s="140" t="s">
        <v>5</v>
      </c>
      <c r="J4" s="141"/>
      <c r="K4" s="146" t="s">
        <v>6</v>
      </c>
      <c r="L4" s="147"/>
      <c r="M4" s="144" t="s">
        <v>7</v>
      </c>
      <c r="N4" s="145"/>
      <c r="O4" s="144" t="s">
        <v>8</v>
      </c>
      <c r="P4" s="145"/>
      <c r="Q4" s="7"/>
      <c r="R4" s="62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">
      <c r="A6" s="72" t="s">
        <v>13</v>
      </c>
      <c r="B6" s="70" t="s">
        <v>42</v>
      </c>
      <c r="C6" s="102">
        <v>3400</v>
      </c>
      <c r="D6" s="24">
        <v>3510</v>
      </c>
      <c r="E6" s="23">
        <f t="shared" ref="E6:F7" si="0">C6-G6</f>
        <v>2650</v>
      </c>
      <c r="F6" s="24">
        <f t="shared" si="0"/>
        <v>2702</v>
      </c>
      <c r="G6" s="25">
        <v>750</v>
      </c>
      <c r="H6" s="26">
        <v>808</v>
      </c>
      <c r="I6" s="27">
        <f>G6/C6</f>
        <v>0.22058823529411764</v>
      </c>
      <c r="J6" s="28">
        <f>H6/D6</f>
        <v>0.23019943019943021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14</v>
      </c>
      <c r="B7" s="71" t="s">
        <v>43</v>
      </c>
      <c r="C7" s="103">
        <v>3400</v>
      </c>
      <c r="D7" s="36">
        <v>3515</v>
      </c>
      <c r="E7" s="35">
        <f t="shared" si="0"/>
        <v>2650</v>
      </c>
      <c r="F7" s="36">
        <f t="shared" si="0"/>
        <v>2772</v>
      </c>
      <c r="G7" s="37">
        <v>750</v>
      </c>
      <c r="H7" s="38">
        <v>743</v>
      </c>
      <c r="I7" s="39">
        <f t="shared" ref="I7:J7" si="1">G7/C7</f>
        <v>0.22058823529411764</v>
      </c>
      <c r="J7" s="40">
        <f t="shared" si="1"/>
        <v>0.21137980085348507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15</v>
      </c>
      <c r="B8" s="71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104">
        <v>1300</v>
      </c>
      <c r="L8" s="38">
        <v>1328</v>
      </c>
      <c r="M8" s="43"/>
      <c r="N8" s="44"/>
      <c r="O8" s="45"/>
      <c r="P8" s="46"/>
      <c r="Q8" s="52"/>
      <c r="R8" s="66"/>
    </row>
    <row r="9" spans="1:21" ht="20.100000000000001" customHeight="1" x14ac:dyDescent="0.2">
      <c r="A9" s="73" t="s">
        <v>17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105">
        <v>2550</v>
      </c>
      <c r="N9" s="51">
        <v>2638</v>
      </c>
      <c r="O9" s="45"/>
      <c r="P9" s="46"/>
      <c r="Q9" s="61"/>
      <c r="R9" s="66"/>
    </row>
    <row r="10" spans="1:21" ht="20.100000000000001" customHeight="1" x14ac:dyDescent="0.2">
      <c r="A10" s="73" t="s">
        <v>18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</v>
      </c>
      <c r="N10" s="51">
        <v>149</v>
      </c>
      <c r="O10" s="45"/>
      <c r="P10" s="46"/>
      <c r="Q10" s="61"/>
      <c r="R10" s="66"/>
    </row>
    <row r="11" spans="1:21" ht="20.100000000000001" customHeight="1" thickBot="1" x14ac:dyDescent="0.25">
      <c r="A11" s="106" t="s">
        <v>19</v>
      </c>
      <c r="B11" s="107"/>
      <c r="C11" s="74">
        <f t="shared" ref="C11:H11" si="2">SUM(C6:C10)</f>
        <v>6800</v>
      </c>
      <c r="D11" s="75">
        <f t="shared" si="2"/>
        <v>7025</v>
      </c>
      <c r="E11" s="74">
        <f t="shared" si="2"/>
        <v>5300</v>
      </c>
      <c r="F11" s="75">
        <f t="shared" si="2"/>
        <v>5474</v>
      </c>
      <c r="G11" s="76">
        <f t="shared" si="2"/>
        <v>1500</v>
      </c>
      <c r="H11" s="77">
        <f t="shared" si="2"/>
        <v>1551</v>
      </c>
      <c r="I11" s="78"/>
      <c r="J11" s="79"/>
      <c r="K11" s="76">
        <f t="shared" ref="K11:P11" si="3">SUM(K6:K10)</f>
        <v>1300</v>
      </c>
      <c r="L11" s="77">
        <f t="shared" si="3"/>
        <v>1328</v>
      </c>
      <c r="M11" s="101">
        <f t="shared" si="3"/>
        <v>2700</v>
      </c>
      <c r="N11" s="80">
        <f t="shared" si="3"/>
        <v>2787</v>
      </c>
      <c r="O11" s="81">
        <f t="shared" si="3"/>
        <v>0</v>
      </c>
      <c r="P11" s="82">
        <f t="shared" si="3"/>
        <v>0</v>
      </c>
      <c r="Q11" s="52"/>
      <c r="R11" s="66"/>
    </row>
    <row r="12" spans="1:21" ht="20.100000000000001" customHeight="1" thickBot="1" x14ac:dyDescent="0.25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25">
      <c r="A13" s="96" t="s">
        <v>20</v>
      </c>
      <c r="B13" s="83"/>
      <c r="C13" s="83"/>
      <c r="D13" s="83"/>
      <c r="F13" s="199" t="s">
        <v>21</v>
      </c>
      <c r="G13" s="200"/>
      <c r="H13" s="173" t="s">
        <v>22</v>
      </c>
      <c r="I13" s="174"/>
      <c r="J13" s="175"/>
      <c r="L13" s="95" t="s">
        <v>23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19</v>
      </c>
      <c r="B14" s="192"/>
      <c r="C14" s="86" t="s">
        <v>11</v>
      </c>
      <c r="D14" s="87" t="s">
        <v>12</v>
      </c>
      <c r="F14" s="201"/>
      <c r="G14" s="202"/>
      <c r="H14" s="176"/>
      <c r="I14" s="177"/>
      <c r="J14" s="178"/>
      <c r="L14" s="170" t="s">
        <v>24</v>
      </c>
      <c r="M14" s="170"/>
      <c r="N14" s="170"/>
      <c r="O14" s="170"/>
      <c r="P14" s="98">
        <f>IF(R13=TRUE, 1, 0)</f>
        <v>1</v>
      </c>
    </row>
    <row r="15" spans="1:21" ht="18.75" customHeight="1" x14ac:dyDescent="0.2">
      <c r="A15" s="193" t="s">
        <v>25</v>
      </c>
      <c r="B15" s="194"/>
      <c r="C15" s="88">
        <f>G11+K11</f>
        <v>2800</v>
      </c>
      <c r="D15" s="89">
        <f>H11+L11</f>
        <v>2879</v>
      </c>
      <c r="F15" s="122" t="s">
        <v>26</v>
      </c>
      <c r="G15" s="123"/>
      <c r="H15" s="182">
        <v>2.8E-3</v>
      </c>
      <c r="I15" s="183"/>
      <c r="J15" s="184"/>
      <c r="L15" s="171"/>
      <c r="M15" s="171"/>
      <c r="N15" s="171"/>
      <c r="O15" s="171"/>
      <c r="P15" s="100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95" t="s">
        <v>27</v>
      </c>
      <c r="B16" s="196"/>
      <c r="C16" s="92">
        <f>M11+O11</f>
        <v>2700</v>
      </c>
      <c r="D16" s="93">
        <f>N11+P11</f>
        <v>2787</v>
      </c>
      <c r="F16" s="124" t="s">
        <v>28</v>
      </c>
      <c r="G16" s="125"/>
      <c r="H16" s="185">
        <v>2.8999999999999998E-3</v>
      </c>
      <c r="I16" s="186"/>
      <c r="J16" s="187"/>
      <c r="L16" s="172" t="s">
        <v>29</v>
      </c>
      <c r="M16" s="172"/>
      <c r="N16" s="172"/>
      <c r="O16" s="172"/>
      <c r="P16" s="99">
        <f>IF(R15=TRUE, 1, 0)</f>
        <v>1</v>
      </c>
    </row>
    <row r="17" spans="1:18" ht="18.75" customHeight="1" thickBot="1" x14ac:dyDescent="0.3">
      <c r="A17" s="197" t="s">
        <v>30</v>
      </c>
      <c r="B17" s="198"/>
      <c r="C17" s="90">
        <f>C15-C16</f>
        <v>100</v>
      </c>
      <c r="D17" s="91">
        <f>D15-D16</f>
        <v>92</v>
      </c>
      <c r="F17" s="203" t="s">
        <v>31</v>
      </c>
      <c r="G17" s="204"/>
      <c r="H17" s="188">
        <v>5.4000000000000003E-3</v>
      </c>
      <c r="I17" s="189"/>
      <c r="J17" s="190"/>
      <c r="L17" s="171"/>
      <c r="M17" s="171"/>
      <c r="N17" s="171"/>
      <c r="O17" s="171"/>
      <c r="P17" s="100"/>
      <c r="R17" s="1" t="b">
        <f>AND(H18&gt;=-0.02, H18&lt;=0.02)</f>
        <v>1</v>
      </c>
    </row>
    <row r="18" spans="1:18" ht="16.5" customHeight="1" thickBot="1" x14ac:dyDescent="0.25">
      <c r="F18" s="138" t="s">
        <v>32</v>
      </c>
      <c r="G18" s="139"/>
      <c r="H18" s="179">
        <f>AVERAGE(H15:J17)</f>
        <v>3.7000000000000002E-3</v>
      </c>
      <c r="I18" s="180"/>
      <c r="J18" s="181"/>
      <c r="L18" s="168" t="s">
        <v>33</v>
      </c>
      <c r="M18" s="168"/>
      <c r="N18" s="168"/>
      <c r="O18" s="168"/>
      <c r="P18" s="94">
        <f>IF(R17=TRUE, 1, 0)</f>
        <v>1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97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25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8"/>
      <c r="Q22" s="67"/>
    </row>
    <row r="23" spans="1:18" ht="20.100000000000001" customHeight="1" x14ac:dyDescent="0.2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1"/>
      <c r="Q23" s="67"/>
    </row>
    <row r="24" spans="1:18" ht="20.100000000000001" customHeight="1" thickBot="1" x14ac:dyDescent="0.25">
      <c r="A24" s="132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4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5" t="s">
        <v>35</v>
      </c>
      <c r="B27" s="136"/>
      <c r="C27" s="136"/>
      <c r="D27" s="136"/>
      <c r="E27" s="136"/>
      <c r="F27" s="137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149999999999999" customHeight="1" thickBot="1" x14ac:dyDescent="0.25">
      <c r="A28" s="5" t="s">
        <v>9</v>
      </c>
      <c r="B28" s="161" t="s">
        <v>36</v>
      </c>
      <c r="C28" s="162"/>
      <c r="D28" s="116" t="s">
        <v>37</v>
      </c>
      <c r="E28" s="118"/>
      <c r="F28" s="118"/>
      <c r="G28" s="117"/>
      <c r="H28" s="116" t="s">
        <v>38</v>
      </c>
      <c r="I28" s="117"/>
      <c r="J28" s="118" t="s">
        <v>39</v>
      </c>
      <c r="K28" s="118"/>
      <c r="L28" s="119" t="s">
        <v>6</v>
      </c>
      <c r="M28" s="119"/>
      <c r="N28" s="112" t="s">
        <v>7</v>
      </c>
      <c r="O28" s="113"/>
      <c r="P28" s="58" t="s">
        <v>40</v>
      </c>
    </row>
    <row r="29" spans="1:18" ht="18.75" customHeight="1" thickBot="1" x14ac:dyDescent="0.25">
      <c r="A29" s="59" t="s">
        <v>41</v>
      </c>
      <c r="B29" s="159"/>
      <c r="C29" s="160"/>
      <c r="D29" s="151"/>
      <c r="E29" s="165"/>
      <c r="F29" s="165"/>
      <c r="G29" s="152"/>
      <c r="H29" s="151"/>
      <c r="I29" s="152"/>
      <c r="J29" s="153"/>
      <c r="K29" s="154"/>
      <c r="L29" s="110"/>
      <c r="M29" s="111"/>
      <c r="N29" s="114"/>
      <c r="O29" s="115"/>
      <c r="P29" s="57">
        <f t="shared" ref="P29:P37" si="4">L29-N29</f>
        <v>0</v>
      </c>
    </row>
    <row r="30" spans="1:18" ht="18.75" customHeight="1" thickBot="1" x14ac:dyDescent="0.25">
      <c r="A30" s="60" t="s">
        <v>41</v>
      </c>
      <c r="B30" s="158"/>
      <c r="C30" s="158"/>
      <c r="D30" s="120"/>
      <c r="E30" s="157"/>
      <c r="F30" s="157"/>
      <c r="G30" s="121"/>
      <c r="H30" s="120"/>
      <c r="I30" s="121"/>
      <c r="J30" s="108"/>
      <c r="K30" s="109"/>
      <c r="L30" s="110"/>
      <c r="M30" s="111"/>
      <c r="N30" s="114"/>
      <c r="O30" s="115"/>
      <c r="P30" s="57">
        <f t="shared" si="4"/>
        <v>0</v>
      </c>
    </row>
    <row r="31" spans="1:18" ht="19.149999999999999" customHeight="1" thickBot="1" x14ac:dyDescent="0.25">
      <c r="A31" s="60" t="s">
        <v>41</v>
      </c>
      <c r="B31" s="163"/>
      <c r="C31" s="164"/>
      <c r="D31" s="120"/>
      <c r="E31" s="157"/>
      <c r="F31" s="157"/>
      <c r="G31" s="121"/>
      <c r="H31" s="120"/>
      <c r="I31" s="121"/>
      <c r="J31" s="120"/>
      <c r="K31" s="150"/>
      <c r="L31" s="155"/>
      <c r="M31" s="156"/>
      <c r="N31" s="166"/>
      <c r="O31" s="167"/>
      <c r="P31" s="57">
        <f t="shared" si="4"/>
        <v>0</v>
      </c>
    </row>
    <row r="32" spans="1:18" ht="19.5" customHeight="1" thickBot="1" x14ac:dyDescent="0.25">
      <c r="A32" s="59" t="s">
        <v>41</v>
      </c>
      <c r="B32" s="205"/>
      <c r="C32" s="206"/>
      <c r="D32" s="163"/>
      <c r="E32" s="207"/>
      <c r="F32" s="207"/>
      <c r="G32" s="164"/>
      <c r="H32" s="163"/>
      <c r="I32" s="164"/>
      <c r="J32" s="163"/>
      <c r="K32" s="164"/>
      <c r="L32" s="155"/>
      <c r="M32" s="156"/>
      <c r="N32" s="166"/>
      <c r="O32" s="167"/>
      <c r="P32" s="57">
        <f t="shared" si="4"/>
        <v>0</v>
      </c>
    </row>
    <row r="33" spans="1:16" ht="19.5" customHeight="1" thickBot="1" x14ac:dyDescent="0.25">
      <c r="A33" s="60" t="s">
        <v>41</v>
      </c>
      <c r="B33" s="163"/>
      <c r="C33" s="164"/>
      <c r="D33" s="120"/>
      <c r="E33" s="157"/>
      <c r="F33" s="157"/>
      <c r="G33" s="121"/>
      <c r="H33" s="120"/>
      <c r="I33" s="121"/>
      <c r="J33" s="120"/>
      <c r="K33" s="121"/>
      <c r="L33" s="155"/>
      <c r="M33" s="156"/>
      <c r="N33" s="166"/>
      <c r="O33" s="167"/>
      <c r="P33" s="57">
        <f t="shared" si="4"/>
        <v>0</v>
      </c>
    </row>
    <row r="34" spans="1:16" ht="19.5" customHeight="1" thickBot="1" x14ac:dyDescent="0.25">
      <c r="A34" s="60" t="s">
        <v>41</v>
      </c>
      <c r="B34" s="163"/>
      <c r="C34" s="164"/>
      <c r="D34" s="120"/>
      <c r="E34" s="157"/>
      <c r="F34" s="157"/>
      <c r="G34" s="121"/>
      <c r="H34" s="120"/>
      <c r="I34" s="121"/>
      <c r="J34" s="120"/>
      <c r="K34" s="121"/>
      <c r="L34" s="155"/>
      <c r="M34" s="156"/>
      <c r="N34" s="166"/>
      <c r="O34" s="167"/>
      <c r="P34" s="57">
        <f t="shared" si="4"/>
        <v>0</v>
      </c>
    </row>
    <row r="35" spans="1:16" ht="19.5" customHeight="1" thickBot="1" x14ac:dyDescent="0.25">
      <c r="A35" s="59" t="s">
        <v>41</v>
      </c>
      <c r="B35" s="205"/>
      <c r="C35" s="206"/>
      <c r="D35" s="163"/>
      <c r="E35" s="207"/>
      <c r="F35" s="207"/>
      <c r="G35" s="164"/>
      <c r="H35" s="163"/>
      <c r="I35" s="164"/>
      <c r="J35" s="163"/>
      <c r="K35" s="164"/>
      <c r="L35" s="155"/>
      <c r="M35" s="156"/>
      <c r="N35" s="166"/>
      <c r="O35" s="167"/>
      <c r="P35" s="57">
        <f t="shared" si="4"/>
        <v>0</v>
      </c>
    </row>
    <row r="36" spans="1:16" ht="19.5" customHeight="1" thickBot="1" x14ac:dyDescent="0.25">
      <c r="A36" s="60" t="s">
        <v>41</v>
      </c>
      <c r="B36" s="163"/>
      <c r="C36" s="164"/>
      <c r="D36" s="120"/>
      <c r="E36" s="157"/>
      <c r="F36" s="157"/>
      <c r="G36" s="121"/>
      <c r="H36" s="120"/>
      <c r="I36" s="121"/>
      <c r="J36" s="120"/>
      <c r="K36" s="121"/>
      <c r="L36" s="155"/>
      <c r="M36" s="156"/>
      <c r="N36" s="166"/>
      <c r="O36" s="167"/>
      <c r="P36" s="57">
        <f t="shared" si="4"/>
        <v>0</v>
      </c>
    </row>
    <row r="37" spans="1:16" ht="18.75" customHeight="1" x14ac:dyDescent="0.2">
      <c r="A37" s="60" t="s">
        <v>41</v>
      </c>
      <c r="B37" s="163"/>
      <c r="C37" s="164"/>
      <c r="D37" s="120"/>
      <c r="E37" s="157"/>
      <c r="F37" s="157"/>
      <c r="G37" s="121"/>
      <c r="H37" s="120"/>
      <c r="I37" s="121"/>
      <c r="J37" s="120"/>
      <c r="K37" s="121"/>
      <c r="L37" s="155"/>
      <c r="M37" s="156"/>
      <c r="N37" s="166"/>
      <c r="O37" s="167"/>
      <c r="P37" s="57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Nicolas</cp:lastModifiedBy>
  <cp:revision/>
  <dcterms:created xsi:type="dcterms:W3CDTF">2015-11-16T19:09:52Z</dcterms:created>
  <dcterms:modified xsi:type="dcterms:W3CDTF">2025-03-08T01:08:28Z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