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669F4B26-B337-C24D-BC81-0F0BF96D17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/>
  <c r="M15" i="1"/>
  <c r="L15" i="1"/>
  <c r="K15" i="1"/>
  <c r="H15" i="1"/>
  <c r="G15" i="1"/>
  <c r="D15" i="1"/>
  <c r="C15" i="1"/>
  <c r="C19" i="1"/>
  <c r="C20" i="1"/>
  <c r="E9" i="1"/>
  <c r="F9" i="1"/>
  <c r="I9" i="1"/>
  <c r="J9" i="1"/>
  <c r="E10" i="1"/>
  <c r="F10" i="1"/>
  <c r="I10" i="1"/>
  <c r="J10" i="1"/>
  <c r="C21" i="1"/>
  <c r="P15" i="1"/>
  <c r="N15" i="1"/>
  <c r="H22" i="1"/>
  <c r="P36" i="1"/>
  <c r="P35" i="1"/>
  <c r="P33" i="1"/>
  <c r="T19" i="1"/>
  <c r="R21" i="1"/>
  <c r="P22" i="1"/>
  <c r="D20" i="1"/>
  <c r="D19" i="1"/>
  <c r="J8" i="1"/>
  <c r="I8" i="1"/>
  <c r="F8" i="1"/>
  <c r="E8" i="1"/>
  <c r="T17" i="1"/>
  <c r="D21" i="1"/>
  <c r="U19" i="1"/>
  <c r="R19" i="1"/>
  <c r="J7" i="1"/>
  <c r="J6" i="1"/>
  <c r="I7" i="1"/>
  <c r="I6" i="1"/>
  <c r="U17" i="1"/>
  <c r="R17" i="1"/>
  <c r="P18" i="1"/>
  <c r="P20" i="1"/>
  <c r="F7" i="1"/>
  <c r="E7" i="1"/>
  <c r="F6" i="1"/>
  <c r="F15" i="1"/>
  <c r="E6" i="1"/>
  <c r="E15" i="1"/>
</calcChain>
</file>

<file path=xl/sharedStrings.xml><?xml version="1.0" encoding="utf-8"?>
<sst xmlns="http://schemas.openxmlformats.org/spreadsheetml/2006/main" count="87" uniqueCount="56">
  <si>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</si>
  <si>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</si>
  <si>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</si>
  <si>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</si>
  <si>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</si>
  <si>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</si>
  <si>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</si>
  <si>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</si>
  <si>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</si>
  <si>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</si>
  <si>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</si>
  <si>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</si>
  <si>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</si>
  <si>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</si>
  <si>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</si>
  <si>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</si>
  <si>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A</t>
  </si>
  <si>
    <t>AC-3</t>
  </si>
  <si>
    <t>N. DINNING B</t>
  </si>
  <si>
    <t>AC-4</t>
  </si>
  <si>
    <t>S. DINNING B</t>
  </si>
  <si>
    <t>AC-5</t>
  </si>
  <si>
    <t>DINNING B</t>
  </si>
  <si>
    <t>EF-2</t>
  </si>
  <si>
    <t>HD 3</t>
  </si>
  <si>
    <t>EF-3</t>
  </si>
  <si>
    <t>RESTROOMS</t>
  </si>
  <si>
    <t>EF-4</t>
  </si>
  <si>
    <t>EF-5</t>
  </si>
  <si>
    <t>HD 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</si>
  <si>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</si>
  <si>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</si>
  <si>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</si>
  <si>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</si>
  <si>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</si>
  <si>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</si>
  <si>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</si>
  <si>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</si>
  <si>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</si>
  <si>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</si>
  <si>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</si>
  <si>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</si>
  <si>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</si>
  <si>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</si>
  <si>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</si>
  <si>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</si>
  <si>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</si>
  <si>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</si>
  <si>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</si>
  <si>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</si>
  <si>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</si>
  <si>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</si>
  <si>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</si>
  <si>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</si>
  <si>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</si>
  <si>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HD1 -L/R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</si>
</sst>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3" zoomScale="56" zoomScaleNormal="85" zoomScaleSheetLayoutView="85" workbookViewId="0">
      <selection activeCell="H21" sqref="H21:J21"/>
    </sheetView>
  </sheetViews>
  <sheetFormatPr defaultColWidth="9.16796875" defaultRowHeight="12.75" x14ac:dyDescent="0.15"/>
  <cols>
    <col min="1" max="1" width="10.515625" style="1" customWidth="1"/>
    <col min="2" max="2" width="21.44140625" style="1" bestFit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8" ht="9.75" customHeight="1" thickBot="1" x14ac:dyDescent="0.25">
      <c r="A3" s="84"/>
    </row>
    <row r="4" spans="1:18" ht="20.100000000000001" customHeight="1" thickBot="1" x14ac:dyDescent="0.2">
      <c r="A4" s="6"/>
      <c r="B4" s="8" t="s">
        <v>1</v>
      </c>
      <c r="C4" s="201" t="s">
        <v>2</v>
      </c>
      <c r="D4" s="202"/>
      <c r="E4" s="184" t="s">
        <v>3</v>
      </c>
      <c r="F4" s="182"/>
      <c r="G4" s="207" t="s">
        <v>4</v>
      </c>
      <c r="H4" s="208"/>
      <c r="I4" s="199" t="s">
        <v>5</v>
      </c>
      <c r="J4" s="200"/>
      <c r="K4" s="205" t="s">
        <v>6</v>
      </c>
      <c r="L4" s="206"/>
      <c r="M4" s="203" t="s">
        <v>7</v>
      </c>
      <c r="N4" s="204"/>
      <c r="O4" s="203" t="s">
        <v>8</v>
      </c>
      <c r="P4" s="204"/>
      <c r="Q4" s="7"/>
      <c r="R4" s="62"/>
    </row>
    <row r="5" spans="1:18" ht="20.100000000000001" customHeight="1" x14ac:dyDescent="0.1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15">
      <c r="A6" s="71" t="s">
        <v>13</v>
      </c>
      <c r="B6" s="70" t="s">
        <v>14</v>
      </c>
      <c r="C6" s="23">
        <v>8750</v>
      </c>
      <c r="D6" s="24">
        <v>7361</v>
      </c>
      <c r="E6" s="23">
        <f t="shared" ref="E6:F7" si="0">C6-G6</f>
        <v>6750</v>
      </c>
      <c r="F6" s="24">
        <f t="shared" si="0"/>
        <v>7361</v>
      </c>
      <c r="G6" s="25">
        <v>2000</v>
      </c>
      <c r="H6" s="26">
        <v>0</v>
      </c>
      <c r="I6" s="27">
        <f>G6/C6</f>
        <v>0.22857142857142856</v>
      </c>
      <c r="J6" s="28">
        <f>H6/D6</f>
        <v>0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15">
      <c r="A7" s="72" t="s">
        <v>15</v>
      </c>
      <c r="B7" s="70" t="s">
        <v>16</v>
      </c>
      <c r="C7" s="35">
        <v>3150</v>
      </c>
      <c r="D7" s="36">
        <v>2685</v>
      </c>
      <c r="E7" s="35">
        <f t="shared" si="0"/>
        <v>2550</v>
      </c>
      <c r="F7" s="36">
        <f t="shared" si="0"/>
        <v>2118</v>
      </c>
      <c r="G7" s="37">
        <v>600</v>
      </c>
      <c r="H7" s="38">
        <v>567</v>
      </c>
      <c r="I7" s="39">
        <f t="shared" ref="I7:J7" si="1">G7/C7</f>
        <v>0.19047619047619047</v>
      </c>
      <c r="J7" s="40">
        <f t="shared" si="1"/>
        <v>0.2111731843575419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15">
      <c r="A8" s="72" t="s">
        <v>17</v>
      </c>
      <c r="B8" s="70" t="s">
        <v>18</v>
      </c>
      <c r="C8" s="35">
        <v>5250</v>
      </c>
      <c r="D8" s="36">
        <v>4795</v>
      </c>
      <c r="E8" s="35">
        <f t="shared" ref="E8:E10" si="2">C8-G8</f>
        <v>4250</v>
      </c>
      <c r="F8" s="36">
        <f t="shared" ref="F8:F10" si="3">D8-H8</f>
        <v>3723</v>
      </c>
      <c r="G8" s="37">
        <v>1000</v>
      </c>
      <c r="H8" s="38">
        <v>1072</v>
      </c>
      <c r="I8" s="39">
        <f t="shared" ref="I8:I9" si="4">G8/C8</f>
        <v>0.19047619047619047</v>
      </c>
      <c r="J8" s="40">
        <f t="shared" ref="J8:J9" si="5">H8/D8</f>
        <v>0.22356621480709071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15">
      <c r="A9" s="72" t="s">
        <v>19</v>
      </c>
      <c r="B9" s="70" t="s">
        <v>20</v>
      </c>
      <c r="C9" s="35">
        <v>2890</v>
      </c>
      <c r="D9" s="36">
        <v>2848</v>
      </c>
      <c r="E9" s="35">
        <f t="shared" si="2"/>
        <v>2390</v>
      </c>
      <c r="F9" s="36">
        <f t="shared" si="3"/>
        <v>2311</v>
      </c>
      <c r="G9" s="37">
        <v>500</v>
      </c>
      <c r="H9" s="38">
        <v>537</v>
      </c>
      <c r="I9" s="39">
        <f t="shared" si="4"/>
        <v>0.17301038062283736</v>
      </c>
      <c r="J9" s="40">
        <f t="shared" si="5"/>
        <v>0.18855337078651685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15">
      <c r="A10" s="100" t="s">
        <v>21</v>
      </c>
      <c r="B10" s="134" t="s">
        <v>22</v>
      </c>
      <c r="C10" s="111">
        <v>1800</v>
      </c>
      <c r="D10" s="112">
        <v>1787</v>
      </c>
      <c r="E10" s="111">
        <f t="shared" si="2"/>
        <v>1500</v>
      </c>
      <c r="F10" s="112">
        <f t="shared" si="3"/>
        <v>1499</v>
      </c>
      <c r="G10" s="101">
        <v>300</v>
      </c>
      <c r="H10" s="102">
        <v>288</v>
      </c>
      <c r="I10" s="103">
        <f>G10/C10</f>
        <v>0.16666666666666666</v>
      </c>
      <c r="J10" s="104">
        <f>H10/D10</f>
        <v>0.16116396194739788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customHeight="1" x14ac:dyDescent="0.15">
      <c r="A11" s="72" t="s">
        <v>23</v>
      </c>
      <c r="B11" s="70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701</v>
      </c>
      <c r="N11" s="51">
        <v>671</v>
      </c>
      <c r="O11" s="45"/>
      <c r="P11" s="46"/>
      <c r="Q11" s="61"/>
      <c r="R11" s="66"/>
    </row>
    <row r="12" spans="1:18" ht="20.100000000000001" customHeight="1" x14ac:dyDescent="0.15">
      <c r="A12" s="114" t="s">
        <v>25</v>
      </c>
      <c r="B12" s="115" t="s">
        <v>26</v>
      </c>
      <c r="C12" s="123"/>
      <c r="D12" s="124"/>
      <c r="E12" s="123"/>
      <c r="F12" s="124"/>
      <c r="G12" s="125"/>
      <c r="H12" s="126"/>
      <c r="I12" s="127"/>
      <c r="J12" s="126"/>
      <c r="K12" s="125"/>
      <c r="L12" s="126"/>
      <c r="M12" s="132"/>
      <c r="N12" s="133"/>
      <c r="O12" s="128">
        <v>500</v>
      </c>
      <c r="P12" s="129">
        <v>512</v>
      </c>
      <c r="Q12" s="61"/>
      <c r="R12" s="66"/>
    </row>
    <row r="13" spans="1:18" ht="20.100000000000001" customHeight="1" x14ac:dyDescent="0.15">
      <c r="A13" s="114" t="s">
        <v>27</v>
      </c>
      <c r="B13" s="70" t="s">
        <v>55</v>
      </c>
      <c r="C13" s="123"/>
      <c r="D13" s="124"/>
      <c r="E13" s="123"/>
      <c r="F13" s="124"/>
      <c r="G13" s="125"/>
      <c r="H13" s="126"/>
      <c r="I13" s="127"/>
      <c r="J13" s="126"/>
      <c r="K13" s="125"/>
      <c r="L13" s="126"/>
      <c r="M13" s="50">
        <v>1913</v>
      </c>
      <c r="N13" s="51">
        <v>1796</v>
      </c>
      <c r="O13" s="45"/>
      <c r="P13" s="45"/>
      <c r="Q13" s="61"/>
      <c r="R13" s="66"/>
    </row>
    <row r="14" spans="1:18" ht="20.100000000000001" customHeight="1" x14ac:dyDescent="0.15">
      <c r="A14" s="114" t="s">
        <v>28</v>
      </c>
      <c r="B14" s="115" t="s">
        <v>29</v>
      </c>
      <c r="C14" s="116"/>
      <c r="D14" s="117"/>
      <c r="E14" s="116"/>
      <c r="F14" s="117"/>
      <c r="G14" s="118"/>
      <c r="H14" s="119"/>
      <c r="I14" s="120"/>
      <c r="J14" s="119"/>
      <c r="K14" s="118"/>
      <c r="L14" s="119"/>
      <c r="M14" s="121">
        <v>701</v>
      </c>
      <c r="N14" s="122">
        <v>702</v>
      </c>
      <c r="O14" s="130"/>
      <c r="P14" s="131"/>
      <c r="Q14" s="61"/>
      <c r="R14" s="66"/>
    </row>
    <row r="15" spans="1:18" ht="20.100000000000001" customHeight="1" thickBot="1" x14ac:dyDescent="0.2">
      <c r="A15" s="211" t="s">
        <v>30</v>
      </c>
      <c r="B15" s="212"/>
      <c r="C15" s="73">
        <f>SUM(C6:C14)</f>
        <v>21840</v>
      </c>
      <c r="D15" s="74">
        <f>SUM(D6:D14)</f>
        <v>19476</v>
      </c>
      <c r="E15" s="73">
        <f>SUM(E6:E14)</f>
        <v>17440</v>
      </c>
      <c r="F15" s="74">
        <f>SUM(F6:F14)</f>
        <v>17012</v>
      </c>
      <c r="G15" s="75">
        <f>SUM(G6:G14)</f>
        <v>4400</v>
      </c>
      <c r="H15" s="76">
        <f>SUM(H6:H14)</f>
        <v>2464</v>
      </c>
      <c r="I15" s="77"/>
      <c r="J15" s="78"/>
      <c r="K15" s="75">
        <f>SUM(K6:K14)</f>
        <v>0</v>
      </c>
      <c r="L15" s="76">
        <f>SUM(L6:L14)</f>
        <v>0</v>
      </c>
      <c r="M15" s="113">
        <f>SUM(M6:M14)</f>
        <v>3315</v>
      </c>
      <c r="N15" s="79">
        <f>SUM(N6:N14)</f>
        <v>3169</v>
      </c>
      <c r="O15" s="80">
        <f>SUM(O6:O14)</f>
        <v>500</v>
      </c>
      <c r="P15" s="81">
        <f>SUM(P6:P14)</f>
        <v>512</v>
      </c>
      <c r="Q15" s="52"/>
      <c r="R15" s="66"/>
    </row>
    <row r="16" spans="1:18" ht="20.100000000000001" customHeight="1" thickBot="1" x14ac:dyDescent="0.2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">
      <c r="A17" s="95" t="s">
        <v>31</v>
      </c>
      <c r="B17" s="82"/>
      <c r="C17" s="82"/>
      <c r="D17" s="82"/>
      <c r="F17" s="168" t="s">
        <v>32</v>
      </c>
      <c r="G17" s="169"/>
      <c r="H17" s="142" t="s">
        <v>33</v>
      </c>
      <c r="I17" s="143"/>
      <c r="J17" s="144"/>
      <c r="L17" s="94" t="s">
        <v>34</v>
      </c>
      <c r="M17" s="83"/>
      <c r="N17" s="83"/>
      <c r="O17" s="83"/>
      <c r="P17" s="83"/>
      <c r="R17" s="1" t="b">
        <f>T17=U17</f>
        <v>0</v>
      </c>
      <c r="T17" s="1" t="b">
        <f>C21&lt;0</f>
        <v>0</v>
      </c>
      <c r="U17" s="1" t="b">
        <f>D21&lt;0</f>
        <v>1</v>
      </c>
    </row>
    <row r="18" spans="1:21" ht="18.75" customHeight="1" thickBot="1" x14ac:dyDescent="0.2">
      <c r="A18" s="160" t="s">
        <v>30</v>
      </c>
      <c r="B18" s="161"/>
      <c r="C18" s="85" t="s">
        <v>11</v>
      </c>
      <c r="D18" s="86" t="s">
        <v>12</v>
      </c>
      <c r="F18" s="170"/>
      <c r="G18" s="171"/>
      <c r="H18" s="145"/>
      <c r="I18" s="146"/>
      <c r="J18" s="147"/>
      <c r="L18" s="139" t="s">
        <v>35</v>
      </c>
      <c r="M18" s="139"/>
      <c r="N18" s="139"/>
      <c r="O18" s="139"/>
      <c r="P18" s="97">
        <f>IF(R17=TRUE, 1, 0)</f>
        <v>0</v>
      </c>
    </row>
    <row r="19" spans="1:21" ht="18.75" customHeight="1" x14ac:dyDescent="0.15">
      <c r="A19" s="162" t="s">
        <v>36</v>
      </c>
      <c r="B19" s="163"/>
      <c r="C19" s="87">
        <f>G15+K15</f>
        <v>4400</v>
      </c>
      <c r="D19" s="88">
        <f>H15+L15</f>
        <v>2464</v>
      </c>
      <c r="F19" s="216" t="s">
        <v>37</v>
      </c>
      <c r="G19" s="217"/>
      <c r="H19" s="151">
        <v>-1.1999999999999999E-3</v>
      </c>
      <c r="I19" s="152"/>
      <c r="J19" s="153"/>
      <c r="L19" s="140"/>
      <c r="M19" s="140"/>
      <c r="N19" s="140"/>
      <c r="O19" s="140"/>
      <c r="P19" s="99"/>
      <c r="R19" s="1" t="b">
        <f>T19=U19</f>
        <v>1</v>
      </c>
      <c r="T19" s="1" t="b">
        <f>H22&lt;0</f>
        <v>1</v>
      </c>
      <c r="U19" s="1" t="b">
        <f>D21&lt;0</f>
        <v>1</v>
      </c>
    </row>
    <row r="20" spans="1:21" ht="18.75" customHeight="1" thickBot="1" x14ac:dyDescent="0.2">
      <c r="A20" s="164" t="s">
        <v>38</v>
      </c>
      <c r="B20" s="165"/>
      <c r="C20" s="91">
        <f>M15+O15</f>
        <v>3815</v>
      </c>
      <c r="D20" s="92">
        <f>N15+P15</f>
        <v>3681</v>
      </c>
      <c r="F20" s="218" t="s">
        <v>39</v>
      </c>
      <c r="G20" s="219"/>
      <c r="H20" s="154">
        <v>-2.5000000000000001E-2</v>
      </c>
      <c r="I20" s="155"/>
      <c r="J20" s="156"/>
      <c r="L20" s="141" t="s">
        <v>40</v>
      </c>
      <c r="M20" s="141"/>
      <c r="N20" s="141"/>
      <c r="O20" s="141"/>
      <c r="P20" s="98">
        <f>IF(R19=TRUE, 1, 0)</f>
        <v>1</v>
      </c>
    </row>
    <row r="21" spans="1:21" ht="18.75" customHeight="1" thickBot="1" x14ac:dyDescent="0.2">
      <c r="A21" s="166" t="s">
        <v>41</v>
      </c>
      <c r="B21" s="167"/>
      <c r="C21" s="89">
        <f>C19-C20</f>
        <v>585</v>
      </c>
      <c r="D21" s="90">
        <f>D19-D20</f>
        <v>-1217</v>
      </c>
      <c r="F21" s="197" t="s">
        <v>42</v>
      </c>
      <c r="G21" s="198"/>
      <c r="H21" s="157">
        <v>-1.6E-2</v>
      </c>
      <c r="I21" s="158"/>
      <c r="J21" s="159"/>
      <c r="L21" s="140"/>
      <c r="M21" s="140"/>
      <c r="N21" s="140"/>
      <c r="O21" s="140"/>
      <c r="P21" s="99"/>
      <c r="R21" s="1" t="b">
        <f>AND(H22&gt;=-0.02, H22&lt;=0.02)</f>
        <v>1</v>
      </c>
    </row>
    <row r="22" spans="1:21" ht="16.5" customHeight="1" thickBot="1" x14ac:dyDescent="0.2">
      <c r="F22" s="232" t="s">
        <v>43</v>
      </c>
      <c r="G22" s="233"/>
      <c r="H22" s="148">
        <f>AVERAGE(H19:J21)</f>
        <v>-1.4066666666666667E-2</v>
      </c>
      <c r="I22" s="149"/>
      <c r="J22" s="150"/>
      <c r="L22" s="137" t="s">
        <v>44</v>
      </c>
      <c r="M22" s="137"/>
      <c r="N22" s="137"/>
      <c r="O22" s="137"/>
      <c r="P22" s="93">
        <f>IF(R21=TRUE, 1, 0)</f>
        <v>1</v>
      </c>
    </row>
    <row r="23" spans="1:21" ht="13.7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37"/>
      <c r="M23" s="137"/>
      <c r="N23" s="137"/>
      <c r="O23" s="137"/>
      <c r="P23" s="96"/>
    </row>
    <row r="24" spans="1:21" ht="13.7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15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2"/>
      <c r="Q26" s="67"/>
    </row>
    <row r="27" spans="1:21" ht="20.100000000000001" customHeight="1" x14ac:dyDescent="0.15">
      <c r="A27" s="223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5"/>
      <c r="Q27" s="67"/>
    </row>
    <row r="28" spans="1:21" ht="20.100000000000001" customHeight="1" thickBot="1" x14ac:dyDescent="0.2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8"/>
    </row>
    <row r="29" spans="1:2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">
      <c r="A31" s="229" t="s">
        <v>46</v>
      </c>
      <c r="B31" s="230"/>
      <c r="C31" s="230"/>
      <c r="D31" s="230"/>
      <c r="E31" s="230"/>
      <c r="F31" s="231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">
      <c r="A32" s="5" t="s">
        <v>9</v>
      </c>
      <c r="B32" s="178" t="s">
        <v>47</v>
      </c>
      <c r="C32" s="179"/>
      <c r="D32" s="182" t="s">
        <v>48</v>
      </c>
      <c r="E32" s="183"/>
      <c r="F32" s="183"/>
      <c r="G32" s="184"/>
      <c r="H32" s="182" t="s">
        <v>49</v>
      </c>
      <c r="I32" s="184"/>
      <c r="J32" s="183" t="s">
        <v>50</v>
      </c>
      <c r="K32" s="183"/>
      <c r="L32" s="215" t="s">
        <v>6</v>
      </c>
      <c r="M32" s="215"/>
      <c r="N32" s="213" t="s">
        <v>7</v>
      </c>
      <c r="O32" s="214"/>
      <c r="P32" s="58" t="s">
        <v>51</v>
      </c>
    </row>
    <row r="33" spans="1:16" ht="18.75" customHeight="1" thickBot="1" x14ac:dyDescent="0.2">
      <c r="A33" s="59" t="s">
        <v>52</v>
      </c>
      <c r="B33" s="176" t="s">
        <v>53</v>
      </c>
      <c r="C33" s="177"/>
      <c r="D33" s="185"/>
      <c r="E33" s="186"/>
      <c r="F33" s="186"/>
      <c r="G33" s="187"/>
      <c r="H33" s="185" t="s">
        <v>54</v>
      </c>
      <c r="I33" s="187"/>
      <c r="J33" s="191" t="s">
        <v>54</v>
      </c>
      <c r="K33" s="192"/>
      <c r="L33" s="189">
        <v>0</v>
      </c>
      <c r="M33" s="190"/>
      <c r="N33" s="209">
        <v>1080</v>
      </c>
      <c r="O33" s="210"/>
      <c r="P33" s="57">
        <f t="shared" ref="P33:P35" si="6">L33-N33</f>
        <v>-1080</v>
      </c>
    </row>
    <row r="34" spans="1:16" ht="18.75" customHeight="1" thickBot="1" x14ac:dyDescent="0.2">
      <c r="A34" s="60" t="s">
        <v>52</v>
      </c>
      <c r="B34" s="175" t="s">
        <v>53</v>
      </c>
      <c r="C34" s="175"/>
      <c r="D34" s="172"/>
      <c r="E34" s="173"/>
      <c r="F34" s="173"/>
      <c r="G34" s="174"/>
      <c r="H34" s="172" t="s">
        <v>54</v>
      </c>
      <c r="I34" s="174"/>
      <c r="J34" s="195" t="s">
        <v>54</v>
      </c>
      <c r="K34" s="196"/>
      <c r="L34" s="189">
        <v>0</v>
      </c>
      <c r="M34" s="190"/>
      <c r="N34" s="209">
        <v>832</v>
      </c>
      <c r="O34" s="210"/>
      <c r="P34" s="57">
        <f t="shared" ref="P34" si="7">L34-N34</f>
        <v>-832</v>
      </c>
    </row>
    <row r="35" spans="1:16" ht="18.75" customHeight="1" thickBot="1" x14ac:dyDescent="0.2">
      <c r="A35" s="60" t="s">
        <v>52</v>
      </c>
      <c r="B35" s="175" t="s">
        <v>53</v>
      </c>
      <c r="C35" s="175"/>
      <c r="D35" s="172"/>
      <c r="E35" s="173"/>
      <c r="F35" s="173"/>
      <c r="G35" s="174"/>
      <c r="H35" s="172" t="s">
        <v>54</v>
      </c>
      <c r="I35" s="174"/>
      <c r="J35" s="195" t="s">
        <v>54</v>
      </c>
      <c r="K35" s="196"/>
      <c r="L35" s="189">
        <v>0</v>
      </c>
      <c r="M35" s="190"/>
      <c r="N35" s="209">
        <v>701</v>
      </c>
      <c r="O35" s="210"/>
      <c r="P35" s="57">
        <f t="shared" si="6"/>
        <v>-701</v>
      </c>
    </row>
    <row r="36" spans="1:16" ht="19.149999999999999" customHeight="1" x14ac:dyDescent="0.15">
      <c r="A36" s="60" t="s">
        <v>52</v>
      </c>
      <c r="B36" s="180" t="s">
        <v>53</v>
      </c>
      <c r="C36" s="181"/>
      <c r="D36" s="172"/>
      <c r="E36" s="173"/>
      <c r="F36" s="173"/>
      <c r="G36" s="174"/>
      <c r="H36" s="172" t="s">
        <v>54</v>
      </c>
      <c r="I36" s="174"/>
      <c r="J36" s="172" t="s">
        <v>54</v>
      </c>
      <c r="K36" s="188"/>
      <c r="L36" s="193">
        <v>0</v>
      </c>
      <c r="M36" s="194"/>
      <c r="N36" s="135">
        <v>390</v>
      </c>
      <c r="O36" s="136"/>
      <c r="P36" s="57">
        <f>L36-N36</f>
        <v>-390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2023-07-24T21:09:39Z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