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NOVI, MI/4 ASSET-REPORT DOCS/"/>
    </mc:Choice>
  </mc:AlternateContent>
  <xr:revisionPtr revIDLastSave="0" documentId="8_{3B402F27-3B22-4913-A078-2B8C30E49B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<sst xmlns="http://schemas.openxmlformats.org/spreadsheetml/2006/main" count="73" uniqueCount="46">
  <si>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</si>
  <si>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</si>
  <si>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</si>
  <si>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</si>
  <si>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</si>
  <si>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</si>
  <si>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</si>
  <si>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</si>
  <si>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</si>
  <si>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</si>
  <si>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</si>
  <si>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</si>
  <si>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</si>
  <si>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</si>
  <si>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</si>
  <si>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</si>
  <si>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</si>
  <si>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</si>
  <si>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HD</t>
  </si>
  <si>
    <t xml:space="preserve"> </t>
  </si>
  <si>
    <t>KEF-1</t>
  </si>
  <si>
    <t>EF-2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</si>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</sst>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21" sqref="V21"/>
    </sheetView>
  </sheetViews>
  <sheetFormatPr defaultColWidth="9.140625" defaultRowHeight="13.1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3400</v>
      </c>
      <c r="D6" s="24">
        <v>3358</v>
      </c>
      <c r="E6" s="23">
        <f t="shared" ref="E6:F7" si="0">C6-G6</f>
        <v>3150</v>
      </c>
      <c r="F6" s="24">
        <f t="shared" si="0"/>
        <v>3092</v>
      </c>
      <c r="G6" s="25">
        <v>250</v>
      </c>
      <c r="H6" s="26">
        <v>266</v>
      </c>
      <c r="I6" s="27">
        <f>G6/C6</f>
        <v>7.3529411764705885E-2</v>
      </c>
      <c r="J6" s="28">
        <f>H6/D6</f>
        <v>7.9213817748659918E-2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4000</v>
      </c>
      <c r="D7" s="36">
        <v>4387</v>
      </c>
      <c r="E7" s="35">
        <f t="shared" si="0"/>
        <v>3325</v>
      </c>
      <c r="F7" s="36">
        <f t="shared" si="0"/>
        <v>3704</v>
      </c>
      <c r="G7" s="37">
        <v>675</v>
      </c>
      <c r="H7" s="38">
        <v>683</v>
      </c>
      <c r="I7" s="39">
        <f t="shared" ref="I7:J7" si="1">G7/C7</f>
        <v>0.16875000000000001</v>
      </c>
      <c r="J7" s="40">
        <f t="shared" si="1"/>
        <v>0.1556872578071575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1854</v>
      </c>
      <c r="L8" s="38">
        <v>1895</v>
      </c>
      <c r="M8" s="43"/>
      <c r="N8" s="44"/>
      <c r="O8" s="45"/>
      <c r="P8" s="46"/>
      <c r="Q8" s="54"/>
      <c r="R8" s="68"/>
    </row>
    <row r="9" spans="1:21" ht="20.100000000000001" customHeight="1">
      <c r="A9" s="75" t="s">
        <v>20</v>
      </c>
      <c r="B9" s="73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>
        <v>2163</v>
      </c>
      <c r="O9" s="45"/>
      <c r="P9" s="46"/>
      <c r="Q9" s="63"/>
      <c r="R9" s="68"/>
    </row>
    <row r="10" spans="1:21" ht="20.100000000000001" customHeight="1" thickBot="1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>
        <v>244</v>
      </c>
      <c r="Q10" s="63"/>
      <c r="R10" s="68"/>
    </row>
    <row r="11" spans="1:21" ht="20.100000000000001" customHeight="1" thickBot="1">
      <c r="A11" s="104" t="s">
        <v>23</v>
      </c>
      <c r="B11" s="105"/>
      <c r="C11" s="76">
        <f>SUM(C6:C10)</f>
        <v>7400</v>
      </c>
      <c r="D11" s="77">
        <f>SUM(D6:D10)</f>
        <v>7745</v>
      </c>
      <c r="E11" s="76">
        <f>SUM(E6:E10)</f>
        <v>6475</v>
      </c>
      <c r="F11" s="77">
        <f>SUM(F6:F10)</f>
        <v>6796</v>
      </c>
      <c r="G11" s="78">
        <f>SUM(G6:G10)</f>
        <v>925</v>
      </c>
      <c r="H11" s="79">
        <f>SUM(H6:H10)</f>
        <v>949</v>
      </c>
      <c r="I11" s="80"/>
      <c r="J11" s="81"/>
      <c r="K11" s="78">
        <f>SUM(K6:K10)</f>
        <v>1854</v>
      </c>
      <c r="L11" s="79">
        <f>SUM(L6:L10)</f>
        <v>1895</v>
      </c>
      <c r="M11" s="103">
        <f>SUM(M6:M10)</f>
        <v>2317</v>
      </c>
      <c r="N11" s="82">
        <f>SUM(N6:N10)</f>
        <v>2163</v>
      </c>
      <c r="O11" s="83">
        <f>SUM(O6:O10)</f>
        <v>250</v>
      </c>
      <c r="P11" s="84">
        <f>SUM(P6:P10)</f>
        <v>244</v>
      </c>
      <c r="Q11" s="54"/>
      <c r="R11" s="68"/>
    </row>
    <row r="12" spans="1:21" ht="20.100000000000001" customHeight="1" thickBot="1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>
      <c r="A13" s="98" t="s">
        <v>24</v>
      </c>
      <c r="B13" s="85"/>
      <c r="C13" s="85"/>
      <c r="D13" s="85"/>
      <c r="F13" s="197" t="s">
        <v>25</v>
      </c>
      <c r="G13" s="198"/>
      <c r="H13" s="171" t="s">
        <v>26</v>
      </c>
      <c r="I13" s="172"/>
      <c r="J13" s="173"/>
      <c r="L13" s="97" t="s">
        <v>27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89" t="s">
        <v>23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28</v>
      </c>
      <c r="M14" s="168"/>
      <c r="N14" s="168"/>
      <c r="O14" s="168"/>
      <c r="P14" s="100">
        <f>IF(R13=TRUE, 1, 0)</f>
        <v>1</v>
      </c>
    </row>
    <row r="15" spans="1:21" ht="18.75" customHeight="1">
      <c r="A15" s="191" t="s">
        <v>29</v>
      </c>
      <c r="B15" s="192"/>
      <c r="C15" s="90">
        <f>G11+K11</f>
        <v>2779</v>
      </c>
      <c r="D15" s="91">
        <f>H11+L11</f>
        <v>2844</v>
      </c>
      <c r="F15" s="120" t="s">
        <v>30</v>
      </c>
      <c r="G15" s="121"/>
      <c r="H15" s="180">
        <v>2.5000000000000001E-3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>
      <c r="A16" s="193" t="s">
        <v>31</v>
      </c>
      <c r="B16" s="194"/>
      <c r="C16" s="94">
        <f>M11+O11</f>
        <v>2567</v>
      </c>
      <c r="D16" s="95">
        <f>N11+P11</f>
        <v>2407</v>
      </c>
      <c r="F16" s="122" t="s">
        <v>32</v>
      </c>
      <c r="G16" s="123"/>
      <c r="H16" s="183">
        <v>3.0999999999999999E-3</v>
      </c>
      <c r="I16" s="184"/>
      <c r="J16" s="185"/>
      <c r="L16" s="170" t="s">
        <v>33</v>
      </c>
      <c r="M16" s="170"/>
      <c r="N16" s="170"/>
      <c r="O16" s="170"/>
      <c r="P16" s="101">
        <f>IF(R15=TRUE, 1, 0)</f>
        <v>1</v>
      </c>
    </row>
    <row r="17" spans="1:18" ht="18.75" customHeight="1" thickBot="1">
      <c r="A17" s="195" t="s">
        <v>34</v>
      </c>
      <c r="B17" s="196"/>
      <c r="C17" s="92">
        <f>C15-C16</f>
        <v>212</v>
      </c>
      <c r="D17" s="93">
        <f>D15-D16</f>
        <v>437</v>
      </c>
      <c r="F17" s="201" t="s">
        <v>35</v>
      </c>
      <c r="G17" s="202"/>
      <c r="H17" s="186">
        <v>4.3E-3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>
      <c r="F18" s="136" t="s">
        <v>36</v>
      </c>
      <c r="G18" s="137"/>
      <c r="H18" s="177">
        <f>AVERAGE(H15:J17)</f>
        <v>3.2999999999999995E-3</v>
      </c>
      <c r="I18" s="178"/>
      <c r="J18" s="179"/>
      <c r="L18" s="166" t="s">
        <v>37</v>
      </c>
      <c r="M18" s="166"/>
      <c r="N18" s="166"/>
      <c r="O18" s="166"/>
      <c r="P18" s="96">
        <f>IF(R17=TRUE, 1, 0)</f>
        <v>1</v>
      </c>
    </row>
    <row r="19" spans="1:18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9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3" t="s">
        <v>39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>
      <c r="A28" s="5" t="s">
        <v>9</v>
      </c>
      <c r="B28" s="159" t="s">
        <v>40</v>
      </c>
      <c r="C28" s="160"/>
      <c r="D28" s="114" t="s">
        <v>41</v>
      </c>
      <c r="E28" s="116"/>
      <c r="F28" s="116"/>
      <c r="G28" s="115"/>
      <c r="H28" s="114" t="s">
        <v>42</v>
      </c>
      <c r="I28" s="115"/>
      <c r="J28" s="116" t="s">
        <v>43</v>
      </c>
      <c r="K28" s="116"/>
      <c r="L28" s="117" t="s">
        <v>6</v>
      </c>
      <c r="M28" s="117"/>
      <c r="N28" s="110" t="s">
        <v>7</v>
      </c>
      <c r="O28" s="111"/>
      <c r="P28" s="60" t="s">
        <v>44</v>
      </c>
    </row>
    <row r="29" spans="1:18" ht="18.75" customHeight="1" thickBot="1">
      <c r="A29" s="61" t="s">
        <v>45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>
      <c r="A30" s="62" t="s">
        <v>45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>
      <c r="A31" s="62" t="s">
        <v>45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>
      <c r="A32" s="61" t="s">
        <v>45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>
      <c r="A33" s="62" t="s">
        <v>45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>
      <c r="A34" s="62" t="s">
        <v>45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>
      <c r="A35" s="61" t="s">
        <v>45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>
      <c r="A36" s="62" t="s">
        <v>45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>
      <c r="A37" s="62" t="s">
        <v>45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474016BB-3593-4249-AB31-60E6E564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2025-10-02T17:27:26Z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