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Downloads\"/>
    </mc:Choice>
  </mc:AlternateContent>
  <xr:revisionPtr revIDLastSave="0" documentId="8_{E993C4AA-43B2-460F-A5BB-475840E1E1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<sst xmlns="http://schemas.openxmlformats.org/spreadsheetml/2006/main" count="70" uniqueCount="51">
  <si>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</si>
  <si>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</si>
  <si>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</si>
  <si>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</si>
  <si>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</si>
  <si>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</si>
  <si>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</si>
  <si>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</si>
  <si>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</si>
  <si>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</si>
  <si>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</si>
  <si>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</si>
  <si>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</si>
  <si>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</si>
  <si>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</si>
  <si>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</si>
  <si>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</si>
  <si>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</si>
  <si>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</si>
  <si>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</si>
  <si>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</si>
  <si>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</si>
  <si>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</si>
  <si>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</si>
  <si>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</si>
  <si>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</si>
  <si>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</si>
  <si>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</si>
  <si>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</si>
  <si>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</si>
  <si>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</si>
  <si>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</si>
  <si>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</si>
  <si>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</si>
  <si>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</si>
  <si>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</si>
  <si>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</si>
  <si>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</si>
  <si>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</si>
  <si>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</si>
  <si>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</si>
  <si>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</si>
  <si>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</si>
  <si>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</si>
  <si>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</si>
  <si>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</si>
  <si>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</si>
  <si>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</si>
  <si>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</si>
  <si>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</si>
  <si>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Pressure on the read door is elevated due to diffuser 1-3 affecting the measurement. That diffuser is high on flow and blowing on the back door. There did not appear to be any issue with the operation of the back door.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</si>
</sst>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11" sqref="Q1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0" t="s">
        <v>36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48" t="s">
        <v>0</v>
      </c>
      <c r="D4" s="149"/>
      <c r="E4" s="120" t="s">
        <v>1</v>
      </c>
      <c r="F4" s="119"/>
      <c r="G4" s="154" t="s">
        <v>2</v>
      </c>
      <c r="H4" s="155"/>
      <c r="I4" s="146" t="s">
        <v>30</v>
      </c>
      <c r="J4" s="147"/>
      <c r="K4" s="152" t="s">
        <v>3</v>
      </c>
      <c r="L4" s="153"/>
      <c r="M4" s="150" t="s">
        <v>4</v>
      </c>
      <c r="N4" s="151"/>
      <c r="O4" s="150" t="s">
        <v>41</v>
      </c>
      <c r="P4" s="15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47</v>
      </c>
      <c r="C6" s="23">
        <v>3000</v>
      </c>
      <c r="D6" s="24">
        <v>3116</v>
      </c>
      <c r="E6" s="23">
        <f t="shared" ref="E6:F7" si="0">C6-G6</f>
        <v>2500</v>
      </c>
      <c r="F6" s="24">
        <f t="shared" si="0"/>
        <v>2567</v>
      </c>
      <c r="G6" s="25">
        <v>500</v>
      </c>
      <c r="H6" s="26">
        <v>549</v>
      </c>
      <c r="I6" s="27">
        <f>G6/C6</f>
        <v>0.16666666666666666</v>
      </c>
      <c r="J6" s="28">
        <f>H6/D6</f>
        <v>0.17618741976893454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23">
        <v>3000</v>
      </c>
      <c r="D7" s="36">
        <v>2898</v>
      </c>
      <c r="E7" s="35">
        <f t="shared" si="0"/>
        <v>2000</v>
      </c>
      <c r="F7" s="36">
        <f t="shared" si="0"/>
        <v>1901</v>
      </c>
      <c r="G7" s="37">
        <v>1000</v>
      </c>
      <c r="H7" s="38">
        <v>997</v>
      </c>
      <c r="I7" s="39">
        <f t="shared" ref="I7:J7" si="1">G7/C7</f>
        <v>0.33333333333333331</v>
      </c>
      <c r="J7" s="40">
        <f t="shared" si="1"/>
        <v>0.34403036576949619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2109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3272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>
        <v>197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6000</v>
      </c>
      <c r="D11" s="78">
        <f t="shared" si="2"/>
        <v>6014</v>
      </c>
      <c r="E11" s="77">
        <f t="shared" si="2"/>
        <v>4500</v>
      </c>
      <c r="F11" s="78">
        <f t="shared" si="2"/>
        <v>4468</v>
      </c>
      <c r="G11" s="79">
        <f t="shared" si="2"/>
        <v>1500</v>
      </c>
      <c r="H11" s="80">
        <f t="shared" si="2"/>
        <v>1546</v>
      </c>
      <c r="I11" s="81"/>
      <c r="J11" s="82"/>
      <c r="K11" s="79">
        <f t="shared" ref="K11:P11" si="3">SUM(K6:K10)</f>
        <v>1950</v>
      </c>
      <c r="L11" s="80">
        <f t="shared" si="3"/>
        <v>2109</v>
      </c>
      <c r="M11" s="112">
        <f t="shared" si="3"/>
        <v>3200</v>
      </c>
      <c r="N11" s="83">
        <f t="shared" si="3"/>
        <v>3272</v>
      </c>
      <c r="O11" s="84">
        <f t="shared" si="3"/>
        <v>200</v>
      </c>
      <c r="P11" s="85">
        <f t="shared" si="3"/>
        <v>197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42" t="s">
        <v>14</v>
      </c>
      <c r="G13" s="143"/>
      <c r="H13" s="164" t="s">
        <v>35</v>
      </c>
      <c r="I13" s="165"/>
      <c r="J13" s="166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2" t="s">
        <v>31</v>
      </c>
      <c r="B14" s="183"/>
      <c r="C14" s="97" t="s">
        <v>7</v>
      </c>
      <c r="D14" s="98" t="s">
        <v>8</v>
      </c>
      <c r="F14" s="144"/>
      <c r="G14" s="145"/>
      <c r="H14" s="167"/>
      <c r="I14" s="168"/>
      <c r="J14" s="169"/>
      <c r="L14" s="161" t="s">
        <v>40</v>
      </c>
      <c r="M14" s="161"/>
      <c r="N14" s="161"/>
      <c r="O14" s="161"/>
      <c r="P14" s="109">
        <f>IF(R13=TRUE, 1, 0)</f>
        <v>1</v>
      </c>
    </row>
    <row r="15" spans="1:21" ht="18.75" customHeight="1" x14ac:dyDescent="0.25">
      <c r="A15" s="184" t="s">
        <v>34</v>
      </c>
      <c r="B15" s="185"/>
      <c r="C15" s="99">
        <f>G11+K11</f>
        <v>3450</v>
      </c>
      <c r="D15" s="100">
        <f>H11+L11</f>
        <v>3655</v>
      </c>
      <c r="F15" s="123" t="s">
        <v>15</v>
      </c>
      <c r="G15" s="124"/>
      <c r="H15" s="173">
        <v>1.1999999999999999E-3</v>
      </c>
      <c r="I15" s="174"/>
      <c r="J15" s="175"/>
      <c r="L15" s="162"/>
      <c r="M15" s="162"/>
      <c r="N15" s="162"/>
      <c r="O15" s="162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86" t="s">
        <v>33</v>
      </c>
      <c r="B16" s="187"/>
      <c r="C16" s="103">
        <f>M11+O11</f>
        <v>3400</v>
      </c>
      <c r="D16" s="104">
        <f>N11+P11</f>
        <v>3469</v>
      </c>
      <c r="F16" s="125" t="s">
        <v>16</v>
      </c>
      <c r="G16" s="126"/>
      <c r="H16" s="176">
        <v>3.0000000000000001E-3</v>
      </c>
      <c r="I16" s="177"/>
      <c r="J16" s="178"/>
      <c r="L16" s="163" t="s">
        <v>38</v>
      </c>
      <c r="M16" s="163"/>
      <c r="N16" s="163"/>
      <c r="O16" s="163"/>
      <c r="P16" s="110">
        <f>IF(R15=TRUE, 1, 0)</f>
        <v>1</v>
      </c>
    </row>
    <row r="17" spans="1:18" ht="18.75" customHeight="1" thickBot="1" x14ac:dyDescent="0.35">
      <c r="A17" s="188" t="s">
        <v>20</v>
      </c>
      <c r="B17" s="189"/>
      <c r="C17" s="101">
        <f>C15-C16</f>
        <v>50</v>
      </c>
      <c r="D17" s="102">
        <f>D15-D16</f>
        <v>186</v>
      </c>
      <c r="F17" s="156" t="s">
        <v>17</v>
      </c>
      <c r="G17" s="157"/>
      <c r="H17" s="179">
        <v>2.9700000000000001E-2</v>
      </c>
      <c r="I17" s="180"/>
      <c r="J17" s="181"/>
      <c r="L17" s="162"/>
      <c r="M17" s="162"/>
      <c r="N17" s="162"/>
      <c r="O17" s="162"/>
      <c r="P17" s="111"/>
      <c r="R17" s="1" t="b">
        <f>AND(H18&gt;=-0.02, H18&lt;=0.02)</f>
        <v>1</v>
      </c>
    </row>
    <row r="18" spans="1:18" ht="16.5" customHeight="1" thickBot="1" x14ac:dyDescent="0.3">
      <c r="F18" s="130" t="s">
        <v>18</v>
      </c>
      <c r="G18" s="131"/>
      <c r="H18" s="170">
        <f>AVERAGE(H15:J17)</f>
        <v>1.1299999999999999E-2</v>
      </c>
      <c r="I18" s="171"/>
      <c r="J18" s="172"/>
      <c r="L18" s="159" t="s">
        <v>39</v>
      </c>
      <c r="M18" s="159"/>
      <c r="N18" s="159"/>
      <c r="O18" s="159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59"/>
      <c r="M19" s="159"/>
      <c r="N19" s="159"/>
      <c r="O19" s="159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 t="s">
        <v>50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70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70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27" t="s">
        <v>21</v>
      </c>
      <c r="B27" s="128"/>
      <c r="C27" s="128"/>
      <c r="D27" s="128"/>
      <c r="E27" s="128"/>
      <c r="F27" s="129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0" t="s">
        <v>26</v>
      </c>
      <c r="C28" s="141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38" t="s">
        <v>44</v>
      </c>
      <c r="C29" s="139"/>
      <c r="D29" s="134" t="s">
        <v>49</v>
      </c>
      <c r="E29" s="158"/>
      <c r="F29" s="158"/>
      <c r="G29" s="135"/>
      <c r="H29" s="134" t="s">
        <v>45</v>
      </c>
      <c r="I29" s="135"/>
      <c r="J29" s="136" t="s">
        <v>46</v>
      </c>
      <c r="K29" s="137"/>
      <c r="L29" s="132">
        <v>1950</v>
      </c>
      <c r="M29" s="133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2022-10-13T19:51:05Z</dcterms:modified>
</cp:coreProperties>
</file>