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e Merk\OneDrive - National TAB\Desktop\Jobs\Chipotle\13-5129 JEFFERSONVILLE IN\"/>
    </mc:Choice>
  </mc:AlternateContent>
  <xr:revisionPtr revIDLastSave="0" documentId="13_ncr:1_{76BB8981-0EF0-4D88-BE58-BB20D5319A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<sst xmlns="http://schemas.openxmlformats.org/spreadsheetml/2006/main" count="70" uniqueCount="51">
  <si>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</si>
  <si>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</si>
  <si>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</si>
  <si>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</si>
  <si>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</si>
  <si>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</si>
  <si>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</si>
  <si>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</si>
  <si>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</si>
  <si>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</si>
  <si>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</si>
  <si>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</si>
  <si>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</si>
  <si>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</si>
  <si>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</si>
  <si>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</si>
  <si>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</si>
  <si>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MUA-1</t>
  </si>
  <si>
    <t>KITCHEN HOOD</t>
  </si>
  <si>
    <t xml:space="preserve"> 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</si>
  <si>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</si>
  <si>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</si>
  <si>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</si>
  <si>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</si>
  <si>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</si>
  <si>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</si>
  <si>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</si>
  <si>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</si>
  <si>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</si>
  <si>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</si>
  <si>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</si>
  <si>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</si>
  <si>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</si>
  <si>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</si>
  <si>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</si>
  <si>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</si>
  <si>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</si>
  <si>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</si>
  <si>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</si>
  <si>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</si>
  <si>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</si>
  <si>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</si>
  <si>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</si>
  <si>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</si>
  <si>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</si>
  <si>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</si>
  <si>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CAPTIVE-AIRE</t>
  </si>
  <si>
    <t>SOLO 10 16X16</t>
  </si>
  <si>
    <t>ACPSP</t>
  </si>
  <si>
    <t>165X9</t>
  </si>
  <si>
    <t>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</si>
</sst>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####"/>
    <numFmt numFmtId="168" formatCode="0.#######"/>
    <numFmt numFmtId="170" formatCode="0.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168" fontId="15" fillId="0" borderId="16" xfId="0" quotePrefix="1" applyNumberFormat="1" applyFont="1" applyBorder="1" applyAlignment="1">
      <alignment horizontal="center" vertical="center"/>
    </xf>
    <xf numFmtId="168" fontId="15" fillId="0" borderId="15" xfId="0" quotePrefix="1" applyNumberFormat="1" applyFont="1" applyBorder="1" applyAlignment="1">
      <alignment horizontal="center" vertical="center"/>
    </xf>
    <xf numFmtId="168" fontId="15" fillId="0" borderId="14" xfId="0" quotePrefix="1" applyNumberFormat="1" applyFont="1" applyBorder="1" applyAlignment="1">
      <alignment horizontal="center" vertical="center"/>
    </xf>
    <xf numFmtId="170" fontId="15" fillId="0" borderId="9" xfId="0" quotePrefix="1" applyNumberFormat="1" applyFont="1" applyBorder="1" applyAlignment="1">
      <alignment horizontal="center" vertical="center"/>
    </xf>
    <xf numFmtId="170" fontId="15" fillId="0" borderId="8" xfId="0" quotePrefix="1" applyNumberFormat="1" applyFont="1" applyBorder="1" applyAlignment="1">
      <alignment horizontal="center" vertical="center"/>
    </xf>
    <xf numFmtId="170" fontId="15" fillId="0" borderId="13" xfId="0" quotePrefix="1" applyNumberFormat="1" applyFont="1" applyBorder="1" applyAlignment="1">
      <alignment horizontal="center" vertical="center"/>
    </xf>
    <xf numFmtId="170" fontId="15" fillId="0" borderId="47" xfId="0" applyNumberFormat="1" applyFont="1" applyBorder="1" applyAlignment="1">
      <alignment horizontal="center" vertical="center"/>
    </xf>
    <xf numFmtId="170" fontId="15" fillId="0" borderId="48" xfId="0" applyNumberFormat="1" applyFont="1" applyBorder="1" applyAlignment="1">
      <alignment horizontal="center" vertical="center"/>
    </xf>
    <xf numFmtId="170" fontId="15" fillId="0" borderId="49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59841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4" zoomScale="90" zoomScaleNormal="55" zoomScaleSheetLayoutView="55" workbookViewId="0">
      <selection activeCell="H17" sqref="H17:J17"/>
    </sheetView>
  </sheetViews>
  <sheetFormatPr defaultColWidth="9.08984375" defaultRowHeight="12.5" x14ac:dyDescent="0.25"/>
  <cols>
    <col min="1" max="1" width="10.54296875" style="1" customWidth="1"/>
    <col min="2" max="2" width="13.542968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.08984375" style="1" bestFit="1" customWidth="1"/>
    <col min="16" max="16" width="9.63281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1</v>
      </c>
      <c r="C4" s="149" t="s">
        <v>2</v>
      </c>
      <c r="D4" s="150"/>
      <c r="E4" s="117" t="s">
        <v>3</v>
      </c>
      <c r="F4" s="115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thickBot="1" x14ac:dyDescent="0.3">
      <c r="A6" s="75" t="s">
        <v>13</v>
      </c>
      <c r="B6" s="73" t="s">
        <v>14</v>
      </c>
      <c r="C6" s="23">
        <v>4000</v>
      </c>
      <c r="D6" s="24">
        <v>4016</v>
      </c>
      <c r="E6" s="23">
        <f t="shared" ref="E6:F7" si="0">C6-G6</f>
        <v>3500</v>
      </c>
      <c r="F6" s="24">
        <f t="shared" si="0"/>
        <v>3526</v>
      </c>
      <c r="G6" s="25">
        <v>500</v>
      </c>
      <c r="H6" s="26">
        <v>490</v>
      </c>
      <c r="I6" s="27">
        <f>G6/C6</f>
        <v>0.125</v>
      </c>
      <c r="J6" s="28">
        <f>H6/D6</f>
        <v>0.12201195219123506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15</v>
      </c>
      <c r="B7" s="74" t="s">
        <v>16</v>
      </c>
      <c r="C7" s="23">
        <v>4000</v>
      </c>
      <c r="D7" s="36">
        <v>4068</v>
      </c>
      <c r="E7" s="35">
        <f t="shared" si="0"/>
        <v>3000</v>
      </c>
      <c r="F7" s="36">
        <f t="shared" si="0"/>
        <v>3084</v>
      </c>
      <c r="G7" s="37">
        <v>1000</v>
      </c>
      <c r="H7" s="38">
        <v>984</v>
      </c>
      <c r="I7" s="39">
        <f t="shared" ref="I7:J7" si="1">G7/C7</f>
        <v>0.25</v>
      </c>
      <c r="J7" s="40">
        <f t="shared" si="1"/>
        <v>0.24188790560471976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>
        <v>1336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20</v>
      </c>
      <c r="B9" s="74" t="s">
        <v>18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2595</v>
      </c>
      <c r="O9" s="45"/>
      <c r="P9" s="46"/>
      <c r="Q9" s="64"/>
      <c r="R9" s="69"/>
    </row>
    <row r="10" spans="1:21" ht="20.149999999999999" customHeight="1" thickBot="1" x14ac:dyDescent="0.3">
      <c r="A10" s="86" t="s">
        <v>21</v>
      </c>
      <c r="B10" s="87" t="s">
        <v>22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189</v>
      </c>
      <c r="Q10" s="64"/>
      <c r="R10" s="69"/>
    </row>
    <row r="11" spans="1:21" ht="20.149999999999999" customHeight="1" thickBot="1" x14ac:dyDescent="0.3">
      <c r="A11" s="157" t="s">
        <v>23</v>
      </c>
      <c r="B11" s="158"/>
      <c r="C11" s="77">
        <f t="shared" ref="C11:H11" si="2">SUM(C6:C10)</f>
        <v>8000</v>
      </c>
      <c r="D11" s="78">
        <f t="shared" si="2"/>
        <v>8084</v>
      </c>
      <c r="E11" s="77">
        <f t="shared" si="2"/>
        <v>6500</v>
      </c>
      <c r="F11" s="78">
        <f t="shared" si="2"/>
        <v>6610</v>
      </c>
      <c r="G11" s="79">
        <f t="shared" si="2"/>
        <v>1500</v>
      </c>
      <c r="H11" s="80">
        <f t="shared" si="2"/>
        <v>1474</v>
      </c>
      <c r="I11" s="81"/>
      <c r="J11" s="82"/>
      <c r="K11" s="79">
        <f t="shared" ref="K11:P11" si="3">SUM(K6:K10)</f>
        <v>1300</v>
      </c>
      <c r="L11" s="80">
        <f t="shared" si="3"/>
        <v>1336</v>
      </c>
      <c r="M11" s="112">
        <f t="shared" si="3"/>
        <v>2550</v>
      </c>
      <c r="N11" s="83">
        <f t="shared" si="3"/>
        <v>2595</v>
      </c>
      <c r="O11" s="84">
        <f t="shared" si="3"/>
        <v>150</v>
      </c>
      <c r="P11" s="85">
        <f t="shared" si="3"/>
        <v>189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24</v>
      </c>
      <c r="B13" s="94"/>
      <c r="C13" s="94"/>
      <c r="D13" s="94"/>
      <c r="F13" s="143" t="s">
        <v>25</v>
      </c>
      <c r="G13" s="144"/>
      <c r="H13" s="126" t="s">
        <v>26</v>
      </c>
      <c r="I13" s="127"/>
      <c r="J13" s="128"/>
      <c r="L13" s="106" t="s">
        <v>27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5" t="s">
        <v>23</v>
      </c>
      <c r="B14" s="136"/>
      <c r="C14" s="97" t="s">
        <v>11</v>
      </c>
      <c r="D14" s="98" t="s">
        <v>12</v>
      </c>
      <c r="F14" s="145"/>
      <c r="G14" s="146"/>
      <c r="H14" s="129"/>
      <c r="I14" s="130"/>
      <c r="J14" s="131"/>
      <c r="L14" s="123" t="s">
        <v>28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37" t="s">
        <v>29</v>
      </c>
      <c r="B15" s="138"/>
      <c r="C15" s="99">
        <f>G11+K11</f>
        <v>2800</v>
      </c>
      <c r="D15" s="100">
        <f>H11+L11</f>
        <v>2810</v>
      </c>
      <c r="F15" s="164" t="s">
        <v>30</v>
      </c>
      <c r="G15" s="165"/>
      <c r="H15" s="190" t="s">
        <v>50</v>
      </c>
      <c r="I15" s="191"/>
      <c r="J15" s="192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39" t="s">
        <v>31</v>
      </c>
      <c r="B16" s="140"/>
      <c r="C16" s="103">
        <f>M11+O11</f>
        <v>2700</v>
      </c>
      <c r="D16" s="104">
        <f>N11+P11</f>
        <v>2784</v>
      </c>
      <c r="F16" s="166" t="s">
        <v>32</v>
      </c>
      <c r="G16" s="167"/>
      <c r="H16" s="193">
        <v>2E-3</v>
      </c>
      <c r="I16" s="194"/>
      <c r="J16" s="195"/>
      <c r="L16" s="125" t="s">
        <v>33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41" t="s">
        <v>34</v>
      </c>
      <c r="B17" s="142"/>
      <c r="C17" s="101">
        <f>C15-C16</f>
        <v>100</v>
      </c>
      <c r="D17" s="102">
        <f>D15-D16</f>
        <v>26</v>
      </c>
      <c r="F17" s="113" t="s">
        <v>35</v>
      </c>
      <c r="G17" s="114"/>
      <c r="H17" s="196">
        <v>3.0000000000000001E-3</v>
      </c>
      <c r="I17" s="197"/>
      <c r="J17" s="198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0" t="s">
        <v>36</v>
      </c>
      <c r="G18" s="181"/>
      <c r="H18" s="132">
        <f>AVERAGE(H15:J17)</f>
        <v>2.5000000000000001E-3</v>
      </c>
      <c r="I18" s="133"/>
      <c r="J18" s="134"/>
      <c r="L18" s="121" t="s">
        <v>37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70"/>
      <c r="Q22" s="70"/>
    </row>
    <row r="23" spans="1:18" ht="20.149999999999999" customHeight="1" x14ac:dyDescent="0.25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3"/>
      <c r="Q23" s="70"/>
    </row>
    <row r="24" spans="1:18" ht="20.149999999999999" customHeight="1" thickBot="1" x14ac:dyDescent="0.3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6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77" t="s">
        <v>39</v>
      </c>
      <c r="B27" s="178"/>
      <c r="C27" s="178"/>
      <c r="D27" s="178"/>
      <c r="E27" s="178"/>
      <c r="F27" s="179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5" customHeight="1" thickBot="1" x14ac:dyDescent="0.3">
      <c r="A28" s="5" t="s">
        <v>9</v>
      </c>
      <c r="B28" s="188" t="s">
        <v>40</v>
      </c>
      <c r="C28" s="189"/>
      <c r="D28" s="115" t="s">
        <v>41</v>
      </c>
      <c r="E28" s="116"/>
      <c r="F28" s="116"/>
      <c r="G28" s="117"/>
      <c r="H28" s="115" t="s">
        <v>42</v>
      </c>
      <c r="I28" s="117"/>
      <c r="J28" s="116" t="s">
        <v>43</v>
      </c>
      <c r="K28" s="116"/>
      <c r="L28" s="163" t="s">
        <v>6</v>
      </c>
      <c r="M28" s="163"/>
      <c r="N28" s="159" t="s">
        <v>7</v>
      </c>
      <c r="O28" s="160"/>
      <c r="P28" s="62" t="s">
        <v>44</v>
      </c>
    </row>
    <row r="29" spans="1:18" ht="18.75" customHeight="1" x14ac:dyDescent="0.25">
      <c r="A29" s="63" t="s">
        <v>45</v>
      </c>
      <c r="B29" s="186" t="s">
        <v>46</v>
      </c>
      <c r="C29" s="187"/>
      <c r="D29" s="118" t="s">
        <v>47</v>
      </c>
      <c r="E29" s="119"/>
      <c r="F29" s="119"/>
      <c r="G29" s="120"/>
      <c r="H29" s="118" t="s">
        <v>48</v>
      </c>
      <c r="I29" s="120"/>
      <c r="J29" s="184" t="s">
        <v>49</v>
      </c>
      <c r="K29" s="185"/>
      <c r="L29" s="182">
        <v>1300</v>
      </c>
      <c r="M29" s="183"/>
      <c r="N29" s="161">
        <v>2550</v>
      </c>
      <c r="O29" s="162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9F0A9-3524-463E-A99A-6853A467285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7A6FEB4-DB76-4531-A539-2E67D0867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9E0A43-4B7C-4C6E-9365-BC2E1A269A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dcterms:created xsi:type="dcterms:W3CDTF">2015-11-16T19:09:52Z</dcterms:created>
  <dcterms:modified xsi:type="dcterms:W3CDTF">2024-10-22T18:39:32Z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