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102FFAC-AE62-4E19-BB70-3250859C14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<sst xmlns="http://schemas.openxmlformats.org/spreadsheetml/2006/main" count="89" uniqueCount="63">
  <si>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</si>
  <si>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</si>
  <si>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</si>
  <si>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</si>
  <si>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</si>
  <si>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</si>
  <si>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</si>
  <si>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</si>
  <si>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</si>
  <si>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</si>
  <si>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</si>
  <si>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</si>
  <si>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</si>
  <si>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</si>
  <si>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</si>
  <si>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</si>
  <si>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</si>
  <si>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</si>
  <si>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</si>
  <si>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</si>
  <si>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</si>
  <si>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</si>
  <si>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</si>
  <si>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</si>
  <si>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</si>
  <si>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</si>
  <si>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</si>
  <si>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</si>
  <si>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</si>
  <si>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</si>
  <si>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</si>
  <si>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</si>
  <si>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</si>
  <si>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</si>
  <si>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</si>
  <si>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</si>
  <si>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</si>
  <si>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</si>
  <si>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</si>
  <si>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</si>
  <si>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</si>
  <si>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</si>
  <si>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</si>
  <si>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</si>
  <si>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</si>
  <si>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</si>
  <si>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</si>
  <si>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</si>
  <si>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</si>
  <si>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EF-7</t>
  </si>
  <si>
    <t>Pizza Oven</t>
  </si>
  <si>
    <t>Main Cookline (right)</t>
  </si>
  <si>
    <t>Main Cookline (left)</t>
  </si>
  <si>
    <t>Prep Cooking</t>
  </si>
  <si>
    <t>S/S Condensate</t>
  </si>
  <si>
    <t>Public Restroom</t>
  </si>
  <si>
    <t>Kitchen Vestibule</t>
  </si>
  <si>
    <t>Dining 2</t>
  </si>
  <si>
    <t>Dining 3</t>
  </si>
  <si>
    <t>Bar/Dining 1/RR</t>
  </si>
  <si>
    <t>Office/Data Room/Kitchen</t>
  </si>
  <si>
    <t>Kitchen/Storage/Lockers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</si>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</sst>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377871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2" zoomScale="55" zoomScaleNormal="55" zoomScaleSheetLayoutView="55" workbookViewId="0">
      <selection activeCell="P19" sqref="P19"/>
    </sheetView>
  </sheetViews>
  <sheetFormatPr defaultColWidth="9.109375" defaultRowHeight="13.2" x14ac:dyDescent="0.25"/>
  <cols>
    <col min="1" max="1" width="10.5546875" style="1" customWidth="1"/>
    <col min="2" max="2" width="20.1093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2" t="s">
        <v>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55" t="s">
        <v>0</v>
      </c>
      <c r="D4" s="156"/>
      <c r="E4" s="130" t="s">
        <v>1</v>
      </c>
      <c r="F4" s="129"/>
      <c r="G4" s="161" t="s">
        <v>2</v>
      </c>
      <c r="H4" s="162"/>
      <c r="I4" s="153" t="s">
        <v>34</v>
      </c>
      <c r="J4" s="154"/>
      <c r="K4" s="159" t="s">
        <v>3</v>
      </c>
      <c r="L4" s="160"/>
      <c r="M4" s="157" t="s">
        <v>4</v>
      </c>
      <c r="N4" s="158"/>
      <c r="O4" s="157" t="s">
        <v>47</v>
      </c>
      <c r="P4" s="158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28</v>
      </c>
      <c r="B6" s="73" t="s">
        <v>59</v>
      </c>
      <c r="C6" s="23">
        <v>6000</v>
      </c>
      <c r="D6" s="24">
        <v>5781</v>
      </c>
      <c r="E6" s="23">
        <f t="shared" ref="E6:F7" si="0">C6-G6</f>
        <v>4600</v>
      </c>
      <c r="F6" s="24">
        <f t="shared" si="0"/>
        <v>5781</v>
      </c>
      <c r="G6" s="25">
        <v>1400</v>
      </c>
      <c r="H6" s="26">
        <v>0</v>
      </c>
      <c r="I6" s="27">
        <f>G6/C6</f>
        <v>0.23333333333333334</v>
      </c>
      <c r="J6" s="28">
        <f>H6/D6</f>
        <v>0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29</v>
      </c>
      <c r="B7" s="74" t="s">
        <v>57</v>
      </c>
      <c r="C7" s="35">
        <v>6000</v>
      </c>
      <c r="D7" s="36">
        <v>5910</v>
      </c>
      <c r="E7" s="35">
        <f t="shared" si="0"/>
        <v>4600</v>
      </c>
      <c r="F7" s="36">
        <f t="shared" si="0"/>
        <v>5910</v>
      </c>
      <c r="G7" s="37">
        <v>1400</v>
      </c>
      <c r="H7" s="38">
        <v>0</v>
      </c>
      <c r="I7" s="39">
        <f t="shared" ref="I7:J7" si="1">G7/C7</f>
        <v>0.23333333333333334</v>
      </c>
      <c r="J7" s="40">
        <f t="shared" si="1"/>
        <v>0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35</v>
      </c>
      <c r="B8" s="74" t="s">
        <v>58</v>
      </c>
      <c r="C8" s="35">
        <v>4000</v>
      </c>
      <c r="D8" s="36">
        <v>4174</v>
      </c>
      <c r="E8" s="35">
        <f t="shared" ref="E8:E10" si="2">C8-G8</f>
        <v>3000</v>
      </c>
      <c r="F8" s="36">
        <f t="shared" ref="F8:F10" si="3">D8-H8</f>
        <v>4174</v>
      </c>
      <c r="G8" s="37">
        <v>1000</v>
      </c>
      <c r="H8" s="38">
        <v>0</v>
      </c>
      <c r="I8" s="39">
        <f t="shared" ref="I8:I9" si="4">G8/C8</f>
        <v>0.25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36</v>
      </c>
      <c r="B9" s="74" t="s">
        <v>60</v>
      </c>
      <c r="C9" s="35">
        <v>4000</v>
      </c>
      <c r="D9" s="36">
        <v>3684</v>
      </c>
      <c r="E9" s="35">
        <f t="shared" si="2"/>
        <v>3000</v>
      </c>
      <c r="F9" s="36">
        <f t="shared" si="3"/>
        <v>3684</v>
      </c>
      <c r="G9" s="37">
        <v>1000</v>
      </c>
      <c r="H9" s="38">
        <v>0</v>
      </c>
      <c r="I9" s="39">
        <f t="shared" si="4"/>
        <v>0.25</v>
      </c>
      <c r="J9" s="40">
        <f t="shared" si="5"/>
        <v>0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48</v>
      </c>
      <c r="B10" s="105" t="s">
        <v>61</v>
      </c>
      <c r="C10" s="116">
        <v>6000</v>
      </c>
      <c r="D10" s="117">
        <v>5589</v>
      </c>
      <c r="E10" s="116">
        <f t="shared" si="2"/>
        <v>5000</v>
      </c>
      <c r="F10" s="117">
        <f t="shared" si="3"/>
        <v>5589</v>
      </c>
      <c r="G10" s="106">
        <v>1000</v>
      </c>
      <c r="H10" s="107">
        <v>0</v>
      </c>
      <c r="I10" s="108">
        <f>G10/C10</f>
        <v>0.16666666666666666</v>
      </c>
      <c r="J10" s="109">
        <f>H10/D10</f>
        <v>0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13</v>
      </c>
      <c r="B11" s="74" t="s">
        <v>62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7592</v>
      </c>
      <c r="L11" s="38">
        <v>8112</v>
      </c>
      <c r="M11" s="43"/>
      <c r="N11" s="44"/>
      <c r="O11" s="45"/>
      <c r="P11" s="46"/>
      <c r="Q11" s="55"/>
      <c r="R11" s="69"/>
    </row>
    <row r="12" spans="1:18" ht="20.100000000000001" customHeight="1" x14ac:dyDescent="0.25">
      <c r="A12" s="76" t="s">
        <v>11</v>
      </c>
      <c r="B12" s="74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1894</v>
      </c>
      <c r="N12" s="51">
        <v>1846</v>
      </c>
      <c r="O12" s="45"/>
      <c r="P12" s="46"/>
      <c r="Q12" s="64"/>
      <c r="R12" s="69"/>
    </row>
    <row r="13" spans="1:18" ht="20.100000000000001" customHeight="1" x14ac:dyDescent="0.25">
      <c r="A13" s="76" t="s">
        <v>12</v>
      </c>
      <c r="B13" s="74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3375</v>
      </c>
      <c r="N13" s="51">
        <v>3407</v>
      </c>
      <c r="O13" s="45"/>
      <c r="P13" s="46"/>
      <c r="Q13" s="64"/>
      <c r="R13" s="69"/>
    </row>
    <row r="14" spans="1:18" ht="20.100000000000001" customHeight="1" x14ac:dyDescent="0.25">
      <c r="A14" s="76" t="s">
        <v>30</v>
      </c>
      <c r="B14" s="74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1950</v>
      </c>
      <c r="N14" s="51">
        <v>1948</v>
      </c>
      <c r="O14" s="45"/>
      <c r="P14" s="46"/>
      <c r="Q14" s="64"/>
      <c r="R14" s="69"/>
    </row>
    <row r="15" spans="1:18" ht="20.100000000000001" customHeight="1" x14ac:dyDescent="0.25">
      <c r="A15" s="76" t="s">
        <v>31</v>
      </c>
      <c r="B15" s="74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1800</v>
      </c>
      <c r="N15" s="51">
        <v>1740</v>
      </c>
      <c r="O15" s="45"/>
      <c r="P15" s="46"/>
      <c r="Q15" s="64"/>
      <c r="R15" s="69"/>
    </row>
    <row r="16" spans="1:18" ht="20.100000000000001" customHeight="1" x14ac:dyDescent="0.25">
      <c r="A16" s="76" t="s">
        <v>32</v>
      </c>
      <c r="B16" s="74" t="s">
        <v>54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1900</v>
      </c>
      <c r="N16" s="51">
        <v>1895</v>
      </c>
      <c r="O16" s="45"/>
      <c r="P16" s="46"/>
      <c r="Q16" s="64"/>
      <c r="R16" s="69"/>
    </row>
    <row r="17" spans="1:21" ht="20.100000000000001" customHeight="1" x14ac:dyDescent="0.25">
      <c r="A17" s="76" t="s">
        <v>49</v>
      </c>
      <c r="B17" s="74" t="s">
        <v>56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400</v>
      </c>
      <c r="N17" s="51">
        <v>390</v>
      </c>
      <c r="O17" s="45"/>
      <c r="P17" s="46"/>
      <c r="Q17" s="64"/>
      <c r="R17" s="69"/>
    </row>
    <row r="18" spans="1:21" ht="20.100000000000001" customHeight="1" thickBot="1" x14ac:dyDescent="0.3">
      <c r="A18" s="76" t="s">
        <v>33</v>
      </c>
      <c r="B18" s="74" t="s">
        <v>55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510</v>
      </c>
      <c r="P18" s="54">
        <v>517</v>
      </c>
      <c r="Q18" s="64"/>
      <c r="R18" s="69"/>
    </row>
    <row r="19" spans="1:21" ht="20.100000000000001" customHeight="1" thickBot="1" x14ac:dyDescent="0.3">
      <c r="A19" s="119" t="s">
        <v>37</v>
      </c>
      <c r="B19" s="120"/>
      <c r="C19" s="77">
        <f t="shared" ref="C19:H19" si="6">SUM(C6:C18)</f>
        <v>26000</v>
      </c>
      <c r="D19" s="78">
        <f t="shared" si="6"/>
        <v>25138</v>
      </c>
      <c r="E19" s="77">
        <f t="shared" si="6"/>
        <v>20200</v>
      </c>
      <c r="F19" s="78">
        <f t="shared" si="6"/>
        <v>25138</v>
      </c>
      <c r="G19" s="79">
        <f t="shared" si="6"/>
        <v>5800</v>
      </c>
      <c r="H19" s="80">
        <f t="shared" si="6"/>
        <v>0</v>
      </c>
      <c r="I19" s="81"/>
      <c r="J19" s="82"/>
      <c r="K19" s="79">
        <f t="shared" ref="K19:P19" si="7">SUM(K6:K18)</f>
        <v>7592</v>
      </c>
      <c r="L19" s="80">
        <f t="shared" si="7"/>
        <v>8112</v>
      </c>
      <c r="M19" s="118">
        <f t="shared" si="7"/>
        <v>11319</v>
      </c>
      <c r="N19" s="83">
        <f t="shared" si="7"/>
        <v>11226</v>
      </c>
      <c r="O19" s="84">
        <f t="shared" si="7"/>
        <v>510</v>
      </c>
      <c r="P19" s="85">
        <f t="shared" si="7"/>
        <v>517</v>
      </c>
      <c r="Q19" s="55"/>
      <c r="R19" s="69"/>
    </row>
    <row r="20" spans="1:21" ht="20.100000000000001" customHeight="1" thickBot="1" x14ac:dyDescent="0.3">
      <c r="A20" s="66"/>
      <c r="B20" s="56"/>
      <c r="C20" s="56"/>
      <c r="D20" s="56"/>
      <c r="E20" s="56"/>
      <c r="F20" s="67"/>
      <c r="G20" s="67"/>
      <c r="H20" s="72"/>
      <c r="I20" s="72"/>
      <c r="J20" s="67"/>
      <c r="K20" s="67"/>
      <c r="L20" s="68"/>
      <c r="M20" s="68"/>
      <c r="N20" s="68"/>
      <c r="O20" s="68"/>
      <c r="P20" s="55"/>
      <c r="Q20" s="69"/>
    </row>
    <row r="21" spans="1:21" ht="20.100000000000001" customHeight="1" thickBot="1" x14ac:dyDescent="0.3">
      <c r="A21" s="99" t="s">
        <v>38</v>
      </c>
      <c r="B21" s="86"/>
      <c r="C21" s="86"/>
      <c r="D21" s="86"/>
      <c r="F21" s="212" t="s">
        <v>14</v>
      </c>
      <c r="G21" s="213"/>
      <c r="H21" s="186" t="s">
        <v>41</v>
      </c>
      <c r="I21" s="187"/>
      <c r="J21" s="188"/>
      <c r="L21" s="98" t="s">
        <v>43</v>
      </c>
      <c r="M21" s="87"/>
      <c r="N21" s="87"/>
      <c r="O21" s="87"/>
      <c r="P21" s="87"/>
      <c r="R21" s="1" t="b">
        <f>T21=U21</f>
        <v>0</v>
      </c>
      <c r="T21" s="1" t="b">
        <f>C25&lt;0</f>
        <v>0</v>
      </c>
      <c r="U21" s="1" t="b">
        <f>D25&lt;0</f>
        <v>1</v>
      </c>
    </row>
    <row r="22" spans="1:21" ht="18.75" customHeight="1" thickBot="1" x14ac:dyDescent="0.3">
      <c r="A22" s="204" t="s">
        <v>37</v>
      </c>
      <c r="B22" s="205"/>
      <c r="C22" s="89" t="s">
        <v>7</v>
      </c>
      <c r="D22" s="90" t="s">
        <v>8</v>
      </c>
      <c r="F22" s="214"/>
      <c r="G22" s="215"/>
      <c r="H22" s="189"/>
      <c r="I22" s="190"/>
      <c r="J22" s="191"/>
      <c r="L22" s="183" t="s">
        <v>46</v>
      </c>
      <c r="M22" s="183"/>
      <c r="N22" s="183"/>
      <c r="O22" s="183"/>
      <c r="P22" s="101">
        <f>IF(R21=TRUE, 1, 0)</f>
        <v>0</v>
      </c>
    </row>
    <row r="23" spans="1:21" ht="18.75" customHeight="1" x14ac:dyDescent="0.25">
      <c r="A23" s="206" t="s">
        <v>40</v>
      </c>
      <c r="B23" s="207"/>
      <c r="C23" s="91">
        <f>G19+K19</f>
        <v>13392</v>
      </c>
      <c r="D23" s="92">
        <f>H19+L19</f>
        <v>8112</v>
      </c>
      <c r="F23" s="135" t="s">
        <v>15</v>
      </c>
      <c r="G23" s="136"/>
      <c r="H23" s="195">
        <v>-6.3E-2</v>
      </c>
      <c r="I23" s="196"/>
      <c r="J23" s="197"/>
      <c r="L23" s="184"/>
      <c r="M23" s="184"/>
      <c r="N23" s="184"/>
      <c r="O23" s="184"/>
      <c r="P23" s="103"/>
      <c r="R23" s="1" t="b">
        <f>T23=U23</f>
        <v>1</v>
      </c>
      <c r="T23" s="1" t="b">
        <f>H26&lt;0</f>
        <v>1</v>
      </c>
      <c r="U23" s="1" t="b">
        <f>D25&lt;0</f>
        <v>1</v>
      </c>
    </row>
    <row r="24" spans="1:21" ht="18.75" customHeight="1" thickBot="1" x14ac:dyDescent="0.3">
      <c r="A24" s="208" t="s">
        <v>39</v>
      </c>
      <c r="B24" s="209"/>
      <c r="C24" s="95">
        <f>M19+O19</f>
        <v>11829</v>
      </c>
      <c r="D24" s="96">
        <f>N19+P19</f>
        <v>11743</v>
      </c>
      <c r="F24" s="137" t="s">
        <v>16</v>
      </c>
      <c r="G24" s="138"/>
      <c r="H24" s="198">
        <v>-5.8000000000000003E-2</v>
      </c>
      <c r="I24" s="199"/>
      <c r="J24" s="200"/>
      <c r="L24" s="185" t="s">
        <v>44</v>
      </c>
      <c r="M24" s="185"/>
      <c r="N24" s="185"/>
      <c r="O24" s="185"/>
      <c r="P24" s="102">
        <f>IF(R23=TRUE, 1, 0)</f>
        <v>1</v>
      </c>
    </row>
    <row r="25" spans="1:21" ht="18.75" customHeight="1" thickBot="1" x14ac:dyDescent="0.35">
      <c r="A25" s="210" t="s">
        <v>20</v>
      </c>
      <c r="B25" s="211"/>
      <c r="C25" s="93">
        <f>C23-C24</f>
        <v>1563</v>
      </c>
      <c r="D25" s="94">
        <f>D23-D24</f>
        <v>-3631</v>
      </c>
      <c r="F25" s="216" t="s">
        <v>17</v>
      </c>
      <c r="G25" s="217"/>
      <c r="H25" s="201">
        <v>-7.0999999999999994E-2</v>
      </c>
      <c r="I25" s="202"/>
      <c r="J25" s="203"/>
      <c r="L25" s="184"/>
      <c r="M25" s="184"/>
      <c r="N25" s="184"/>
      <c r="O25" s="184"/>
      <c r="P25" s="103"/>
      <c r="R25" s="1" t="b">
        <f>AND(H26&gt;=-0.02, H26&lt;=0.02)</f>
        <v>0</v>
      </c>
    </row>
    <row r="26" spans="1:21" ht="16.5" customHeight="1" thickBot="1" x14ac:dyDescent="0.3">
      <c r="F26" s="151" t="s">
        <v>18</v>
      </c>
      <c r="G26" s="152"/>
      <c r="H26" s="192">
        <f>AVERAGE(H23:J25)</f>
        <v>-6.4000000000000001E-2</v>
      </c>
      <c r="I26" s="193"/>
      <c r="J26" s="194"/>
      <c r="L26" s="181" t="s">
        <v>45</v>
      </c>
      <c r="M26" s="181"/>
      <c r="N26" s="181"/>
      <c r="O26" s="181"/>
      <c r="P26" s="97">
        <f>IF(R25=TRUE, 1, 0)</f>
        <v>0</v>
      </c>
    </row>
    <row r="27" spans="1:21" ht="13.6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81"/>
      <c r="M27" s="181"/>
      <c r="N27" s="181"/>
      <c r="O27" s="181"/>
      <c r="P27" s="100"/>
    </row>
    <row r="28" spans="1:21" ht="13.6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8"/>
      <c r="M28" s="58"/>
      <c r="N28" s="59"/>
      <c r="O28" s="59"/>
      <c r="P28" s="7"/>
      <c r="Q28" s="7"/>
    </row>
    <row r="29" spans="1:21" ht="13.5" customHeight="1" thickBot="1" x14ac:dyDescent="0.3">
      <c r="A29" s="3" t="s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  <c r="Q30" s="70"/>
    </row>
    <row r="31" spans="1:21" ht="20.100000000000001" customHeight="1" x14ac:dyDescent="0.25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  <c r="Q31" s="70"/>
    </row>
    <row r="32" spans="1:21" ht="20.100000000000001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48" t="s">
        <v>21</v>
      </c>
      <c r="B35" s="149"/>
      <c r="C35" s="149"/>
      <c r="D35" s="149"/>
      <c r="E35" s="149"/>
      <c r="F35" s="150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2" customHeight="1" thickBot="1" x14ac:dyDescent="0.3">
      <c r="A36" s="5" t="s">
        <v>6</v>
      </c>
      <c r="B36" s="174" t="s">
        <v>26</v>
      </c>
      <c r="C36" s="175"/>
      <c r="D36" s="129" t="s">
        <v>25</v>
      </c>
      <c r="E36" s="131"/>
      <c r="F36" s="131"/>
      <c r="G36" s="130"/>
      <c r="H36" s="129" t="s">
        <v>22</v>
      </c>
      <c r="I36" s="130"/>
      <c r="J36" s="131" t="s">
        <v>23</v>
      </c>
      <c r="K36" s="131"/>
      <c r="L36" s="132" t="s">
        <v>3</v>
      </c>
      <c r="M36" s="132"/>
      <c r="N36" s="125" t="s">
        <v>4</v>
      </c>
      <c r="O36" s="126"/>
      <c r="P36" s="61" t="s">
        <v>24</v>
      </c>
    </row>
    <row r="37" spans="1:17" ht="18.75" customHeight="1" thickBot="1" x14ac:dyDescent="0.3">
      <c r="A37" s="62" t="s">
        <v>27</v>
      </c>
      <c r="B37" s="172"/>
      <c r="C37" s="173"/>
      <c r="D37" s="164"/>
      <c r="E37" s="178"/>
      <c r="F37" s="178"/>
      <c r="G37" s="165"/>
      <c r="H37" s="164"/>
      <c r="I37" s="165"/>
      <c r="J37" s="166"/>
      <c r="K37" s="167"/>
      <c r="L37" s="123"/>
      <c r="M37" s="124"/>
      <c r="N37" s="127"/>
      <c r="O37" s="128"/>
      <c r="P37" s="60">
        <f t="shared" ref="P37:P45" si="8">L37-N37</f>
        <v>0</v>
      </c>
    </row>
    <row r="38" spans="1:17" ht="18.75" customHeight="1" thickBot="1" x14ac:dyDescent="0.3">
      <c r="A38" s="63" t="s">
        <v>27</v>
      </c>
      <c r="B38" s="171"/>
      <c r="C38" s="171"/>
      <c r="D38" s="133"/>
      <c r="E38" s="170"/>
      <c r="F38" s="170"/>
      <c r="G38" s="134"/>
      <c r="H38" s="133"/>
      <c r="I38" s="134"/>
      <c r="J38" s="121"/>
      <c r="K38" s="122"/>
      <c r="L38" s="123"/>
      <c r="M38" s="124"/>
      <c r="N38" s="127"/>
      <c r="O38" s="128"/>
      <c r="P38" s="60">
        <f t="shared" si="8"/>
        <v>0</v>
      </c>
    </row>
    <row r="39" spans="1:17" ht="19.2" customHeight="1" thickBot="1" x14ac:dyDescent="0.3">
      <c r="A39" s="63" t="s">
        <v>27</v>
      </c>
      <c r="B39" s="176"/>
      <c r="C39" s="177"/>
      <c r="D39" s="133"/>
      <c r="E39" s="170"/>
      <c r="F39" s="170"/>
      <c r="G39" s="134"/>
      <c r="H39" s="133"/>
      <c r="I39" s="134"/>
      <c r="J39" s="133"/>
      <c r="K39" s="163"/>
      <c r="L39" s="168"/>
      <c r="M39" s="169"/>
      <c r="N39" s="179"/>
      <c r="O39" s="180"/>
      <c r="P39" s="60">
        <f t="shared" si="8"/>
        <v>0</v>
      </c>
    </row>
    <row r="40" spans="1:17" ht="19.5" customHeight="1" thickBot="1" x14ac:dyDescent="0.3">
      <c r="A40" s="62" t="s">
        <v>27</v>
      </c>
      <c r="B40" s="218"/>
      <c r="C40" s="219"/>
      <c r="D40" s="176"/>
      <c r="E40" s="220"/>
      <c r="F40" s="220"/>
      <c r="G40" s="177"/>
      <c r="H40" s="176"/>
      <c r="I40" s="177"/>
      <c r="J40" s="176"/>
      <c r="K40" s="177"/>
      <c r="L40" s="168"/>
      <c r="M40" s="169"/>
      <c r="N40" s="179"/>
      <c r="O40" s="180"/>
      <c r="P40" s="60">
        <f t="shared" si="8"/>
        <v>0</v>
      </c>
    </row>
    <row r="41" spans="1:17" ht="19.5" customHeight="1" thickBot="1" x14ac:dyDescent="0.3">
      <c r="A41" s="63" t="s">
        <v>27</v>
      </c>
      <c r="B41" s="176"/>
      <c r="C41" s="177"/>
      <c r="D41" s="133"/>
      <c r="E41" s="170"/>
      <c r="F41" s="170"/>
      <c r="G41" s="134"/>
      <c r="H41" s="133"/>
      <c r="I41" s="134"/>
      <c r="J41" s="133"/>
      <c r="K41" s="134"/>
      <c r="L41" s="168"/>
      <c r="M41" s="169"/>
      <c r="N41" s="179"/>
      <c r="O41" s="180"/>
      <c r="P41" s="60">
        <f t="shared" si="8"/>
        <v>0</v>
      </c>
    </row>
    <row r="42" spans="1:17" ht="19.5" customHeight="1" thickBot="1" x14ac:dyDescent="0.3">
      <c r="A42" s="63" t="s">
        <v>27</v>
      </c>
      <c r="B42" s="176"/>
      <c r="C42" s="177"/>
      <c r="D42" s="133"/>
      <c r="E42" s="170"/>
      <c r="F42" s="170"/>
      <c r="G42" s="134"/>
      <c r="H42" s="133"/>
      <c r="I42" s="134"/>
      <c r="J42" s="133"/>
      <c r="K42" s="134"/>
      <c r="L42" s="168"/>
      <c r="M42" s="169"/>
      <c r="N42" s="179"/>
      <c r="O42" s="180"/>
      <c r="P42" s="60">
        <f t="shared" si="8"/>
        <v>0</v>
      </c>
    </row>
    <row r="43" spans="1:17" ht="19.5" customHeight="1" thickBot="1" x14ac:dyDescent="0.3">
      <c r="A43" s="62" t="s">
        <v>27</v>
      </c>
      <c r="B43" s="218"/>
      <c r="C43" s="219"/>
      <c r="D43" s="176"/>
      <c r="E43" s="220"/>
      <c r="F43" s="220"/>
      <c r="G43" s="177"/>
      <c r="H43" s="176"/>
      <c r="I43" s="177"/>
      <c r="J43" s="176"/>
      <c r="K43" s="177"/>
      <c r="L43" s="168"/>
      <c r="M43" s="169"/>
      <c r="N43" s="179"/>
      <c r="O43" s="180"/>
      <c r="P43" s="60">
        <f t="shared" si="8"/>
        <v>0</v>
      </c>
    </row>
    <row r="44" spans="1:17" ht="19.5" customHeight="1" thickBot="1" x14ac:dyDescent="0.3">
      <c r="A44" s="63" t="s">
        <v>27</v>
      </c>
      <c r="B44" s="176"/>
      <c r="C44" s="177"/>
      <c r="D44" s="133"/>
      <c r="E44" s="170"/>
      <c r="F44" s="170"/>
      <c r="G44" s="134"/>
      <c r="H44" s="133"/>
      <c r="I44" s="134"/>
      <c r="J44" s="133"/>
      <c r="K44" s="134"/>
      <c r="L44" s="168"/>
      <c r="M44" s="169"/>
      <c r="N44" s="179"/>
      <c r="O44" s="180"/>
      <c r="P44" s="60">
        <f t="shared" si="8"/>
        <v>0</v>
      </c>
    </row>
    <row r="45" spans="1:17" ht="18.75" customHeight="1" x14ac:dyDescent="0.25">
      <c r="A45" s="63" t="s">
        <v>27</v>
      </c>
      <c r="B45" s="176"/>
      <c r="C45" s="177"/>
      <c r="D45" s="133"/>
      <c r="E45" s="170"/>
      <c r="F45" s="170"/>
      <c r="G45" s="134"/>
      <c r="H45" s="133"/>
      <c r="I45" s="134"/>
      <c r="J45" s="133"/>
      <c r="K45" s="134"/>
      <c r="L45" s="168"/>
      <c r="M45" s="169"/>
      <c r="N45" s="179"/>
      <c r="O45" s="180"/>
      <c r="P45" s="60">
        <f t="shared" si="8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I4:J4"/>
    <mergeCell ref="C4:D4"/>
    <mergeCell ref="O4:P4"/>
    <mergeCell ref="K4:L4"/>
    <mergeCell ref="G4:H4"/>
    <mergeCell ref="E4:F4"/>
    <mergeCell ref="M4:N4"/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2023-07-20T19:31:36Z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