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683 - Mooresville, NC/2 PROJECT DOCUMENTS/"/>
    </mc:Choice>
  </mc:AlternateContent>
  <xr:revisionPtr revIDLastSave="11" documentId="13_ncr:1_{1FC2F945-57B0-437C-842E-A47378DB8D59}" xr6:coauthVersionLast="47" xr6:coauthVersionMax="47" xr10:uidLastSave="{9B89DE11-871B-483B-8285-C4CF5CEBAA91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<sst xmlns="http://schemas.openxmlformats.org/spreadsheetml/2006/main" count="81" uniqueCount="50">
  <si>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</si>
  <si>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</si>
  <si>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</si>
  <si>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</si>
  <si>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</si>
  <si>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</si>
  <si>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</si>
  <si>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</si>
  <si>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</si>
  <si>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</si>
  <si>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</si>
  <si>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</si>
  <si>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</si>
  <si>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</si>
  <si>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</si>
  <si>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</si>
  <si>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</si>
  <si>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</si>
  <si>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</si>
  <si>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</si>
  <si>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</si>
  <si>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</si>
  <si>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</si>
  <si>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</si>
  <si>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</si>
  <si>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</si>
  <si>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</si>
  <si>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</si>
  <si>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</si>
  <si>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</si>
  <si>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</si>
  <si>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</si>
  <si>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</si>
  <si>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</si>
  <si>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</si>
  <si>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</si>
  <si>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</si>
  <si>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</si>
  <si>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</si>
  <si>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</si>
  <si>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</si>
  <si>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</si>
  <si>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</si>
  <si>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</si>
  <si>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</si>
  <si>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</si>
  <si>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</si>
  <si>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</si>
  <si>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SERVING/DRIVE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</si>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</sst>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D1" sqref="D1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47</v>
      </c>
      <c r="C6" s="25">
        <v>9500</v>
      </c>
      <c r="D6" s="26"/>
      <c r="E6" s="25">
        <f t="shared" ref="E6:F7" si="0">C6-G6</f>
        <v>8120</v>
      </c>
      <c r="F6" s="26">
        <f t="shared" si="0"/>
        <v>0</v>
      </c>
      <c r="G6" s="27">
        <v>1380</v>
      </c>
      <c r="H6" s="28"/>
      <c r="I6" s="29">
        <f>G6/C6</f>
        <v>0.14526315789473684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48</v>
      </c>
      <c r="C7" s="37">
        <v>5250</v>
      </c>
      <c r="D7" s="38"/>
      <c r="E7" s="37">
        <f t="shared" si="0"/>
        <v>3975</v>
      </c>
      <c r="F7" s="38">
        <f t="shared" si="0"/>
        <v>0</v>
      </c>
      <c r="G7" s="39">
        <v>1275</v>
      </c>
      <c r="H7" s="40"/>
      <c r="I7" s="41">
        <f t="shared" ref="I7:J7" si="1">G7/C7</f>
        <v>0.24285714285714285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49</v>
      </c>
      <c r="C8" s="37">
        <v>6000</v>
      </c>
      <c r="D8" s="38"/>
      <c r="E8" s="37">
        <f t="shared" ref="E8" si="2">C8-G8</f>
        <v>3975</v>
      </c>
      <c r="F8" s="38">
        <f t="shared" ref="F8" si="3">D8-H8</f>
        <v>0</v>
      </c>
      <c r="G8" s="39">
        <v>2025</v>
      </c>
      <c r="H8" s="40"/>
      <c r="I8" s="41">
        <f t="shared" ref="I8" si="4">G8/C8</f>
        <v>0.33750000000000002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1912</v>
      </c>
      <c r="N9" s="53"/>
      <c r="O9" s="47"/>
      <c r="P9" s="48"/>
      <c r="Q9" s="65"/>
      <c r="R9" s="75"/>
    </row>
    <row r="10" spans="1:21" ht="20.100000000000001" customHeight="1" x14ac:dyDescent="0.25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1402</v>
      </c>
      <c r="N10" s="53"/>
      <c r="O10" s="47"/>
      <c r="P10" s="48"/>
      <c r="Q10" s="65"/>
      <c r="R10" s="75"/>
    </row>
    <row r="11" spans="1:21" ht="20.100000000000001" customHeight="1" thickBot="1" x14ac:dyDescent="0.3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300</v>
      </c>
      <c r="P11" s="120"/>
      <c r="Q11" s="65"/>
      <c r="R11" s="75"/>
    </row>
    <row r="12" spans="1:21" ht="20.100000000000001" customHeight="1" thickBot="1" x14ac:dyDescent="0.3">
      <c r="A12" s="201" t="s">
        <v>28</v>
      </c>
      <c r="B12" s="202"/>
      <c r="C12" s="82">
        <f>SUM(C6:C11)</f>
        <v>20750</v>
      </c>
      <c r="D12" s="83">
        <f>SUM(D6:D11)</f>
        <v>0</v>
      </c>
      <c r="E12" s="82">
        <f>SUM(E6:E11)</f>
        <v>16070</v>
      </c>
      <c r="F12" s="83">
        <f>SUM(F6:F11)</f>
        <v>0</v>
      </c>
      <c r="G12" s="84">
        <f>SUM(G6:G11)</f>
        <v>4680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3314</v>
      </c>
      <c r="N12" s="88">
        <f>SUM(N6:N11)</f>
        <v>0</v>
      </c>
      <c r="O12" s="89">
        <f>SUM(O6:O11)</f>
        <v>300</v>
      </c>
      <c r="P12" s="90">
        <f>SUM(P6:P11)</f>
        <v>0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154" t="s">
        <v>12</v>
      </c>
      <c r="G14" s="155"/>
      <c r="H14" s="128" t="s">
        <v>32</v>
      </c>
      <c r="I14" s="129"/>
      <c r="J14" s="130"/>
      <c r="L14" s="103" t="s">
        <v>34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6" t="s">
        <v>28</v>
      </c>
      <c r="B15" s="147"/>
      <c r="C15" s="94" t="s">
        <v>7</v>
      </c>
      <c r="D15" s="95" t="s">
        <v>8</v>
      </c>
      <c r="F15" s="156"/>
      <c r="G15" s="157"/>
      <c r="H15" s="131"/>
      <c r="I15" s="132"/>
      <c r="J15" s="133"/>
      <c r="L15" s="125" t="s">
        <v>37</v>
      </c>
      <c r="M15" s="125"/>
      <c r="N15" s="125"/>
      <c r="O15" s="125"/>
      <c r="P15" s="106">
        <f>IF(R14=TRUE, 1, 0)</f>
        <v>1</v>
      </c>
    </row>
    <row r="16" spans="1:21" ht="18.75" customHeight="1" x14ac:dyDescent="0.25">
      <c r="A16" s="148" t="s">
        <v>31</v>
      </c>
      <c r="B16" s="149"/>
      <c r="C16" s="96">
        <f>G12+K12</f>
        <v>4680</v>
      </c>
      <c r="D16" s="97">
        <f>H12+L12</f>
        <v>0</v>
      </c>
      <c r="F16" s="206" t="s">
        <v>13</v>
      </c>
      <c r="G16" s="207"/>
      <c r="H16" s="137"/>
      <c r="I16" s="138"/>
      <c r="J16" s="139"/>
      <c r="L16" s="126"/>
      <c r="M16" s="126"/>
      <c r="N16" s="126"/>
      <c r="O16" s="126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0" t="s">
        <v>30</v>
      </c>
      <c r="B17" s="151"/>
      <c r="C17" s="100">
        <f>M12+O12</f>
        <v>3614</v>
      </c>
      <c r="D17" s="101">
        <f>N12+P12</f>
        <v>0</v>
      </c>
      <c r="F17" s="208" t="s">
        <v>14</v>
      </c>
      <c r="G17" s="209"/>
      <c r="H17" s="140"/>
      <c r="I17" s="141"/>
      <c r="J17" s="142"/>
      <c r="L17" s="127" t="s">
        <v>35</v>
      </c>
      <c r="M17" s="127"/>
      <c r="N17" s="127"/>
      <c r="O17" s="127"/>
      <c r="P17" s="107" t="e">
        <f>IF(R16=TRUE, 1, 0)</f>
        <v>#DIV/0!</v>
      </c>
    </row>
    <row r="18" spans="1:18" ht="18.75" customHeight="1" thickBot="1" x14ac:dyDescent="0.35">
      <c r="A18" s="152" t="s">
        <v>18</v>
      </c>
      <c r="B18" s="153"/>
      <c r="C18" s="98">
        <f>C16-C17</f>
        <v>1066</v>
      </c>
      <c r="D18" s="99">
        <f>D16-D17</f>
        <v>0</v>
      </c>
      <c r="F18" s="185" t="s">
        <v>15</v>
      </c>
      <c r="G18" s="186"/>
      <c r="H18" s="143"/>
      <c r="I18" s="144"/>
      <c r="J18" s="145"/>
      <c r="L18" s="126"/>
      <c r="M18" s="126"/>
      <c r="N18" s="126"/>
      <c r="O18" s="126"/>
      <c r="P18" s="108"/>
      <c r="R18" s="1" t="e">
        <f>AND(H19&gt;=-0.02, H19&lt;=0.02)</f>
        <v>#DIV/0!</v>
      </c>
    </row>
    <row r="19" spans="1:18" ht="16.5" customHeight="1" thickBot="1" x14ac:dyDescent="0.3">
      <c r="F19" s="222" t="s">
        <v>16</v>
      </c>
      <c r="G19" s="223"/>
      <c r="H19" s="134" t="e">
        <f>AVERAGE(H16:J18)</f>
        <v>#DIV/0!</v>
      </c>
      <c r="I19" s="135"/>
      <c r="J19" s="136"/>
      <c r="L19" s="123" t="s">
        <v>36</v>
      </c>
      <c r="M19" s="123"/>
      <c r="N19" s="123"/>
      <c r="O19" s="123"/>
      <c r="P19" s="102" t="e">
        <f>IF(R18=TRUE, 1, 0)</f>
        <v>#DIV/0!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23"/>
      <c r="M20" s="123"/>
      <c r="N20" s="123"/>
      <c r="O20" s="123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72"/>
    </row>
    <row r="24" spans="1:18" ht="20.100000000000001" customHeight="1" x14ac:dyDescent="0.25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5"/>
      <c r="Q24" s="72"/>
    </row>
    <row r="25" spans="1:18" ht="20.100000000000001" customHeight="1" thickBot="1" x14ac:dyDescent="0.3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19" t="s">
        <v>19</v>
      </c>
      <c r="B28" s="220"/>
      <c r="C28" s="220"/>
      <c r="D28" s="220"/>
      <c r="E28" s="220"/>
      <c r="F28" s="22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64" t="s">
        <v>24</v>
      </c>
      <c r="C29" s="165"/>
      <c r="D29" s="168" t="s">
        <v>23</v>
      </c>
      <c r="E29" s="169"/>
      <c r="F29" s="169"/>
      <c r="G29" s="170"/>
      <c r="H29" s="198" t="s">
        <v>20</v>
      </c>
      <c r="I29" s="197"/>
      <c r="J29" s="169" t="s">
        <v>21</v>
      </c>
      <c r="K29" s="169"/>
      <c r="L29" s="205" t="s">
        <v>3</v>
      </c>
      <c r="M29" s="205"/>
      <c r="N29" s="203" t="s">
        <v>4</v>
      </c>
      <c r="O29" s="204"/>
      <c r="P29" s="61" t="s">
        <v>22</v>
      </c>
    </row>
    <row r="30" spans="1:18" ht="18.75" customHeight="1" thickBot="1" x14ac:dyDescent="0.3">
      <c r="A30" s="62" t="s">
        <v>25</v>
      </c>
      <c r="B30" s="162" t="s">
        <v>39</v>
      </c>
      <c r="C30" s="163"/>
      <c r="D30" s="171"/>
      <c r="E30" s="172"/>
      <c r="F30" s="172"/>
      <c r="G30" s="173"/>
      <c r="H30" s="177" t="s">
        <v>40</v>
      </c>
      <c r="I30" s="178"/>
      <c r="J30" s="179" t="s">
        <v>40</v>
      </c>
      <c r="K30" s="180"/>
      <c r="L30" s="175">
        <v>0</v>
      </c>
      <c r="M30" s="176"/>
      <c r="N30" s="199">
        <v>1080</v>
      </c>
      <c r="O30" s="200"/>
      <c r="P30" s="60">
        <f t="shared" ref="P30:P32" si="6">L30-N30</f>
        <v>-1080</v>
      </c>
    </row>
    <row r="31" spans="1:18" ht="18.75" customHeight="1" thickBot="1" x14ac:dyDescent="0.3">
      <c r="A31" s="63" t="s">
        <v>25</v>
      </c>
      <c r="B31" s="161" t="s">
        <v>39</v>
      </c>
      <c r="C31" s="161"/>
      <c r="D31" s="158"/>
      <c r="E31" s="159"/>
      <c r="F31" s="159"/>
      <c r="G31" s="160"/>
      <c r="H31" s="158" t="s">
        <v>40</v>
      </c>
      <c r="I31" s="160"/>
      <c r="J31" s="183" t="s">
        <v>40</v>
      </c>
      <c r="K31" s="184"/>
      <c r="L31" s="175">
        <v>0</v>
      </c>
      <c r="M31" s="176"/>
      <c r="N31" s="199">
        <v>832</v>
      </c>
      <c r="O31" s="200"/>
      <c r="P31" s="60">
        <f t="shared" ref="P31" si="7">L31-N31</f>
        <v>-832</v>
      </c>
      <c r="Q31" s="76"/>
    </row>
    <row r="32" spans="1:18" ht="18.75" customHeight="1" thickBot="1" x14ac:dyDescent="0.3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701</v>
      </c>
      <c r="O32" s="200"/>
      <c r="P32" s="60">
        <f t="shared" si="6"/>
        <v>-701</v>
      </c>
      <c r="Q32" s="76"/>
    </row>
    <row r="33" spans="1:17" ht="19.2" customHeight="1" x14ac:dyDescent="0.25">
      <c r="A33" s="63" t="s">
        <v>25</v>
      </c>
      <c r="B33" s="166" t="s">
        <v>39</v>
      </c>
      <c r="C33" s="167"/>
      <c r="D33" s="158"/>
      <c r="E33" s="159"/>
      <c r="F33" s="159"/>
      <c r="G33" s="160"/>
      <c r="H33" s="158" t="s">
        <v>40</v>
      </c>
      <c r="I33" s="160"/>
      <c r="J33" s="158" t="s">
        <v>40</v>
      </c>
      <c r="K33" s="174"/>
      <c r="L33" s="181">
        <v>0</v>
      </c>
      <c r="M33" s="182"/>
      <c r="N33" s="121">
        <v>390</v>
      </c>
      <c r="O33" s="122"/>
      <c r="P33" s="60">
        <f>L33-N33</f>
        <v>-390</v>
      </c>
      <c r="Q33" s="76"/>
    </row>
    <row r="34" spans="1:1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BD2BF-5A0D-4C2D-9588-BDAD40416CA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FA6C67-8520-412F-86D4-234E96AFCE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50F2A-3A3E-4FC4-AEA6-05E284644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2022-05-18T18:53:14Z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