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B59806C6-36D6-4419-B1B9-B77316A267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<sst xmlns="http://schemas.openxmlformats.org/spreadsheetml/2006/main" count="83" uniqueCount="52">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</sst>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5" zoomScaleNormal="85" zoomScaleSheetLayoutView="8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8000</v>
      </c>
      <c r="D6" s="24">
        <v>8775</v>
      </c>
      <c r="E6" s="23">
        <f t="shared" ref="E6:F7" si="0">C6-G6</f>
        <v>6000</v>
      </c>
      <c r="F6" s="24">
        <f t="shared" si="0"/>
        <v>6943</v>
      </c>
      <c r="G6" s="25">
        <v>2000</v>
      </c>
      <c r="H6" s="26">
        <v>1832</v>
      </c>
      <c r="I6" s="27">
        <f>G6/C6</f>
        <v>0.25</v>
      </c>
      <c r="J6" s="28">
        <f>H6/D6</f>
        <v>0.20877492877492879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4000</v>
      </c>
      <c r="D7" s="36">
        <v>4167</v>
      </c>
      <c r="E7" s="35">
        <f t="shared" si="0"/>
        <v>3000</v>
      </c>
      <c r="F7" s="36">
        <f t="shared" si="0"/>
        <v>3250</v>
      </c>
      <c r="G7" s="37">
        <v>1000</v>
      </c>
      <c r="H7" s="38">
        <v>917</v>
      </c>
      <c r="I7" s="39">
        <f t="shared" ref="I7:J7" si="1">G7/C7</f>
        <v>0.25</v>
      </c>
      <c r="J7" s="40">
        <f t="shared" si="1"/>
        <v>0.22006239500839933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4240</v>
      </c>
      <c r="D8" s="36">
        <v>4450</v>
      </c>
      <c r="E8" s="35">
        <f t="shared" ref="E8:E9" si="2">C8-G8</f>
        <v>3040</v>
      </c>
      <c r="F8" s="36">
        <f t="shared" ref="F8:F9" si="3">D8-H8</f>
        <v>3294</v>
      </c>
      <c r="G8" s="37">
        <v>1200</v>
      </c>
      <c r="H8" s="38">
        <v>1156</v>
      </c>
      <c r="I8" s="39">
        <f t="shared" ref="I8:I9" si="4">G8/C8</f>
        <v>0.28301886792452829</v>
      </c>
      <c r="J8" s="40">
        <f t="shared" ref="J8:J9" si="5">H8/D8</f>
        <v>0.25977528089887642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1800</v>
      </c>
      <c r="D9" s="36">
        <v>1922</v>
      </c>
      <c r="E9" s="35">
        <f t="shared" si="2"/>
        <v>1500</v>
      </c>
      <c r="F9" s="36">
        <f t="shared" si="3"/>
        <v>1595</v>
      </c>
      <c r="G9" s="37">
        <v>300</v>
      </c>
      <c r="H9" s="38">
        <v>327</v>
      </c>
      <c r="I9" s="39">
        <f t="shared" si="4"/>
        <v>0.16666666666666666</v>
      </c>
      <c r="J9" s="40">
        <f t="shared" si="5"/>
        <v>0.17013527575442247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>
        <v>1881</v>
      </c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1345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>
        <v>402</v>
      </c>
      <c r="Q12" s="61"/>
      <c r="R12" s="66"/>
    </row>
    <row r="13" spans="1:21" ht="20.100000000000001" customHeight="1" thickBot="1" x14ac:dyDescent="0.3">
      <c r="A13" s="115" t="s">
        <v>28</v>
      </c>
      <c r="B13" s="116"/>
      <c r="C13" s="74">
        <f t="shared" ref="C13:H13" si="6">SUM(C6:C12)</f>
        <v>18040</v>
      </c>
      <c r="D13" s="75">
        <f t="shared" si="6"/>
        <v>19314</v>
      </c>
      <c r="E13" s="74">
        <f t="shared" si="6"/>
        <v>13540</v>
      </c>
      <c r="F13" s="75">
        <f t="shared" si="6"/>
        <v>15082</v>
      </c>
      <c r="G13" s="76">
        <f t="shared" si="6"/>
        <v>4500</v>
      </c>
      <c r="H13" s="77">
        <f t="shared" si="6"/>
        <v>4232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3226</v>
      </c>
      <c r="O13" s="81">
        <f t="shared" si="7"/>
        <v>400</v>
      </c>
      <c r="P13" s="82">
        <f t="shared" si="7"/>
        <v>402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5">
      <c r="A17" s="202" t="s">
        <v>31</v>
      </c>
      <c r="B17" s="203"/>
      <c r="C17" s="88">
        <f>G13+K13</f>
        <v>4500</v>
      </c>
      <c r="D17" s="89">
        <f>H13+L13</f>
        <v>4232</v>
      </c>
      <c r="F17" s="129" t="s">
        <v>13</v>
      </c>
      <c r="G17" s="130"/>
      <c r="H17" s="191">
        <v>2.1000000000000001E-2</v>
      </c>
      <c r="I17" s="192"/>
      <c r="J17" s="193"/>
      <c r="L17" s="180"/>
      <c r="M17" s="180"/>
      <c r="N17" s="180"/>
      <c r="O17" s="180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4" t="s">
        <v>30</v>
      </c>
      <c r="B18" s="205"/>
      <c r="C18" s="92">
        <f>M13+O13</f>
        <v>3714</v>
      </c>
      <c r="D18" s="93">
        <f>N13+P13</f>
        <v>3628</v>
      </c>
      <c r="F18" s="131" t="s">
        <v>14</v>
      </c>
      <c r="G18" s="132"/>
      <c r="H18" s="194">
        <v>1.9E-2</v>
      </c>
      <c r="I18" s="195"/>
      <c r="J18" s="196"/>
      <c r="L18" s="181" t="s">
        <v>35</v>
      </c>
      <c r="M18" s="181"/>
      <c r="N18" s="181"/>
      <c r="O18" s="181"/>
      <c r="P18" s="99">
        <f>IF(R17=TRUE, 1, 0)</f>
        <v>1</v>
      </c>
    </row>
    <row r="19" spans="1:21" ht="18.75" customHeight="1" thickBot="1" x14ac:dyDescent="0.35">
      <c r="A19" s="206" t="s">
        <v>18</v>
      </c>
      <c r="B19" s="207"/>
      <c r="C19" s="90">
        <f>C17-C18</f>
        <v>786</v>
      </c>
      <c r="D19" s="91">
        <f>D17-D18</f>
        <v>604</v>
      </c>
      <c r="F19" s="147" t="s">
        <v>15</v>
      </c>
      <c r="G19" s="148"/>
      <c r="H19" s="197">
        <v>0.01</v>
      </c>
      <c r="I19" s="198"/>
      <c r="J19" s="199"/>
      <c r="L19" s="180"/>
      <c r="M19" s="180"/>
      <c r="N19" s="180"/>
      <c r="O19" s="180"/>
      <c r="P19" s="100"/>
      <c r="R19" s="1" t="b">
        <f>AND(H20&gt;=-0.02, H20&lt;=0.02)</f>
        <v>1</v>
      </c>
    </row>
    <row r="20" spans="1:21" ht="16.5" customHeight="1" thickBot="1" x14ac:dyDescent="0.3">
      <c r="F20" s="145" t="s">
        <v>16</v>
      </c>
      <c r="G20" s="146"/>
      <c r="H20" s="188">
        <f>AVERAGE(H17:J19)</f>
        <v>1.6666666666666666E-2</v>
      </c>
      <c r="I20" s="189"/>
      <c r="J20" s="190"/>
      <c r="L20" s="177" t="s">
        <v>36</v>
      </c>
      <c r="M20" s="177"/>
      <c r="N20" s="177"/>
      <c r="O20" s="177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45212-B744-438C-AFD9-A4F1177492E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B8CD6F7-593B-48F7-97DC-CC8CAC138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5A31A-9B8B-4B1B-B140-1669D32AB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2022-11-10T05:06:20Z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