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736E3806-22DB-4DF2-94FA-385019103D5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<sst xmlns="http://schemas.openxmlformats.org/spreadsheetml/2006/main" count="72" uniqueCount="46">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</sst>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B1" zoomScale="90" zoomScaleNormal="90" zoomScaleSheetLayoutView="80" workbookViewId="0">
      <selection activeCell="L11" sqref="L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9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25">
      <c r="A6" s="70" t="s">
        <v>13</v>
      </c>
      <c r="B6" s="68" t="s">
        <v>40</v>
      </c>
      <c r="C6" s="23">
        <v>3000</v>
      </c>
      <c r="D6" s="24">
        <v>2974</v>
      </c>
      <c r="E6" s="23">
        <v>2220</v>
      </c>
      <c r="F6" s="24">
        <f t="shared" ref="F6:F7" si="0">D6-H6</f>
        <v>2151</v>
      </c>
      <c r="G6" s="25">
        <v>780</v>
      </c>
      <c r="H6" s="26">
        <v>823</v>
      </c>
      <c r="I6" s="27">
        <f>G6/C6</f>
        <v>0.26</v>
      </c>
      <c r="J6" s="28">
        <f>H6/D6</f>
        <v>0.27673167451244118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25">
      <c r="A7" s="71" t="s">
        <v>14</v>
      </c>
      <c r="B7" s="69" t="s">
        <v>41</v>
      </c>
      <c r="C7" s="23">
        <v>3000</v>
      </c>
      <c r="D7" s="35">
        <v>3222</v>
      </c>
      <c r="E7" s="23">
        <v>2220</v>
      </c>
      <c r="F7" s="35">
        <f t="shared" si="0"/>
        <v>2388</v>
      </c>
      <c r="G7" s="25">
        <v>780</v>
      </c>
      <c r="H7" s="36">
        <v>834</v>
      </c>
      <c r="I7" s="37">
        <f t="shared" ref="I7:J7" si="1">G7/C7</f>
        <v>0.26</v>
      </c>
      <c r="J7" s="38">
        <f t="shared" si="1"/>
        <v>0.25884543761638734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25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>
        <v>2712</v>
      </c>
      <c r="O8" s="43"/>
      <c r="P8" s="44"/>
      <c r="Q8" s="59"/>
      <c r="R8" s="64"/>
    </row>
    <row r="9" spans="1:21" ht="20.100000000000001" customHeight="1" thickBot="1" x14ac:dyDescent="0.25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>
        <v>160</v>
      </c>
      <c r="Q9" s="59"/>
      <c r="R9" s="64"/>
    </row>
    <row r="10" spans="1:21" ht="20.100000000000001" customHeight="1" thickBot="1" x14ac:dyDescent="0.25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>
        <v>1382</v>
      </c>
      <c r="M10" s="41"/>
      <c r="N10" s="42"/>
      <c r="O10" s="43"/>
      <c r="P10" s="44"/>
      <c r="Q10" s="59"/>
      <c r="R10" s="64"/>
    </row>
    <row r="11" spans="1:21" ht="20.100000000000001" customHeight="1" thickBot="1" x14ac:dyDescent="0.25">
      <c r="A11" s="180" t="s">
        <v>17</v>
      </c>
      <c r="B11" s="181"/>
      <c r="C11" s="72">
        <f t="shared" ref="C11:H11" si="2">SUM(C6:C10)</f>
        <v>6000</v>
      </c>
      <c r="D11" s="73">
        <f t="shared" si="2"/>
        <v>6196</v>
      </c>
      <c r="E11" s="72">
        <f t="shared" si="2"/>
        <v>4440</v>
      </c>
      <c r="F11" s="73">
        <f t="shared" si="2"/>
        <v>4539</v>
      </c>
      <c r="G11" s="74">
        <f t="shared" si="2"/>
        <v>1560</v>
      </c>
      <c r="H11" s="75">
        <f t="shared" si="2"/>
        <v>1657</v>
      </c>
      <c r="I11" s="76"/>
      <c r="J11" s="77"/>
      <c r="K11" s="74">
        <f t="shared" ref="K11:P11" si="3">SUM(K6:K10)</f>
        <v>1300</v>
      </c>
      <c r="L11" s="75">
        <f t="shared" si="3"/>
        <v>1382</v>
      </c>
      <c r="M11" s="99">
        <f t="shared" si="3"/>
        <v>2550</v>
      </c>
      <c r="N11" s="78">
        <f t="shared" si="3"/>
        <v>2712</v>
      </c>
      <c r="O11" s="79">
        <f t="shared" si="3"/>
        <v>150</v>
      </c>
      <c r="P11" s="80">
        <f t="shared" si="3"/>
        <v>160</v>
      </c>
      <c r="Q11" s="50"/>
      <c r="R11" s="64"/>
    </row>
    <row r="12" spans="1:21" ht="20.100000000000001" customHeight="1" thickBo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25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">
      <c r="A15" s="142" t="s">
        <v>23</v>
      </c>
      <c r="B15" s="143"/>
      <c r="C15" s="86">
        <f>G11+K11</f>
        <v>2860</v>
      </c>
      <c r="D15" s="87">
        <f>H11+L11</f>
        <v>3039</v>
      </c>
      <c r="F15" s="189" t="s">
        <v>24</v>
      </c>
      <c r="G15" s="190"/>
      <c r="H15" s="131">
        <v>5.0000000000000001E-4</v>
      </c>
      <c r="I15" s="132"/>
      <c r="J15" s="133"/>
      <c r="L15" s="120"/>
      <c r="M15" s="120"/>
      <c r="N15" s="120"/>
      <c r="O15" s="120"/>
      <c r="P15" s="9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4" t="s">
        <v>25</v>
      </c>
      <c r="B16" s="145"/>
      <c r="C16" s="90">
        <f>M11+O11</f>
        <v>2700</v>
      </c>
      <c r="D16" s="91">
        <f>N11+P11</f>
        <v>2872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>
        <f>IF(R15=TRUE, 1, 0)</f>
        <v>1</v>
      </c>
    </row>
    <row r="17" spans="1:18" ht="18.75" customHeight="1" thickBot="1" x14ac:dyDescent="0.3">
      <c r="A17" s="146" t="s">
        <v>28</v>
      </c>
      <c r="B17" s="147"/>
      <c r="C17" s="88">
        <f>C15-C16</f>
        <v>160</v>
      </c>
      <c r="D17" s="89">
        <f>D15-D16</f>
        <v>167</v>
      </c>
      <c r="F17" s="152" t="s">
        <v>29</v>
      </c>
      <c r="G17" s="153"/>
      <c r="H17" s="137">
        <v>5.0000000000000001E-4</v>
      </c>
      <c r="I17" s="138"/>
      <c r="J17" s="139"/>
      <c r="L17" s="120"/>
      <c r="M17" s="120"/>
      <c r="N17" s="120"/>
      <c r="O17" s="120"/>
      <c r="P17" s="98"/>
      <c r="R17" s="1" t="b">
        <f>AND(H18&gt;=-0.02, H18&lt;=0.02)</f>
        <v>1</v>
      </c>
    </row>
    <row r="18" spans="1:18" ht="16.5" customHeight="1" thickBot="1" x14ac:dyDescent="0.25">
      <c r="F18" s="205" t="s">
        <v>30</v>
      </c>
      <c r="G18" s="206"/>
      <c r="H18" s="128">
        <f>AVERAGE(H15:J17)</f>
        <v>5.0000000000000001E-4</v>
      </c>
      <c r="I18" s="129"/>
      <c r="J18" s="130"/>
      <c r="L18" s="117" t="s">
        <v>31</v>
      </c>
      <c r="M18" s="117"/>
      <c r="N18" s="117"/>
      <c r="O18" s="117"/>
      <c r="P18" s="92">
        <f>IF(R17=TRUE, 1, 0)</f>
        <v>1</v>
      </c>
    </row>
    <row r="19" spans="1:18" ht="13.7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7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25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25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4">L29-N29</f>
        <v>0</v>
      </c>
    </row>
    <row r="30" spans="1:18" ht="18.75" customHeight="1" thickBot="1" x14ac:dyDescent="0.25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4"/>
        <v>0</v>
      </c>
    </row>
    <row r="31" spans="1:18" ht="19.149999999999999" customHeight="1" thickBot="1" x14ac:dyDescent="0.25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4"/>
        <v>0</v>
      </c>
    </row>
    <row r="32" spans="1:18" ht="19.5" customHeight="1" thickBot="1" x14ac:dyDescent="0.25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4"/>
        <v>0</v>
      </c>
    </row>
    <row r="33" spans="1:16" ht="19.5" customHeight="1" thickBot="1" x14ac:dyDescent="0.25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4"/>
        <v>0</v>
      </c>
    </row>
    <row r="34" spans="1:16" ht="19.5" customHeight="1" thickBot="1" x14ac:dyDescent="0.25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4"/>
        <v>0</v>
      </c>
    </row>
    <row r="35" spans="1:16" ht="19.5" customHeight="1" thickBot="1" x14ac:dyDescent="0.25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4"/>
        <v>0</v>
      </c>
    </row>
    <row r="36" spans="1:16" ht="19.5" customHeight="1" thickBot="1" x14ac:dyDescent="0.25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4"/>
        <v>0</v>
      </c>
    </row>
    <row r="37" spans="1:16" ht="18.75" customHeight="1" x14ac:dyDescent="0.2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2025-04-29T20:09:46Z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