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1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-my.sharepoint.com/personal/waleo_nationaltab_com/Documents/"/>
    </mc:Choice>
  </mc:AlternateContent>
  <xr:revisionPtr revIDLastSave="0" documentId="8_{048D6B54-8E9D-4E80-9CD8-61255E9D9B0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 Sheet" sheetId="7" r:id="rId1"/>
    <sheet name="Issue list" sheetId="8" state="hidden" r:id="rId2"/>
  </sheets>
  <definedNames>
    <definedName name="_xlnm.Print_Area" localSheetId="0">'Report Sheet'!$A$1:$AA$23</definedName>
    <definedName name="Z_B8AA0815_1419_45DA_B979_4E52F8F5EA9B_.wvu.Cols" localSheetId="0" hidden="1">'Report Sheet'!#REF!</definedName>
  </definedNames>
  <calcPr calcId="191028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21" i="7" l="1"/>
  <c r="Q21" i="7"/>
  <c r="Q19" i="7"/>
  <c r="Q20" i="7"/>
  <c r="R19" i="7"/>
  <c r="R20" i="7"/>
  <c r="F14" i="7"/>
  <c r="F13" i="7"/>
  <c r="H13" i="7"/>
  <c r="H14" i="7"/>
  <c r="W12" i="7"/>
  <c r="W13" i="7"/>
  <c r="W14" i="7"/>
  <c r="W11" i="7"/>
  <c r="V12" i="7"/>
  <c r="V13" i="7"/>
  <c r="V14" i="7"/>
  <c r="V11" i="7"/>
  <c r="M21" i="7"/>
  <c r="I15" i="7"/>
  <c r="I20" i="7" s="1"/>
  <c r="I21" i="7" s="1"/>
  <c r="G15" i="7"/>
  <c r="G20" i="7" s="1"/>
  <c r="G21" i="7" s="1"/>
  <c r="X14" i="7"/>
  <c r="X13" i="7"/>
  <c r="X12" i="7"/>
  <c r="X11" i="7"/>
  <c r="H20" i="7"/>
  <c r="F20" i="7"/>
  <c r="I19" i="7"/>
  <c r="H19" i="7"/>
  <c r="G19" i="7"/>
  <c r="F19" i="7"/>
  <c r="F21" i="7"/>
  <c r="H21" i="7"/>
</calcChain>
</file>

<file path=xl/sharedStrings.xml><?xml version="1.0" encoding="utf-8"?>
<sst xmlns="http://schemas.openxmlformats.org/spreadsheetml/2006/main" count="111" uniqueCount="89">
  <si>
    <t>STORE #:</t>
  </si>
  <si>
    <t>Choose Yes or No:</t>
  </si>
  <si>
    <t>SELECT FROM DROP DOWN LIST</t>
  </si>
  <si>
    <t>CITY, STATE:</t>
  </si>
  <si>
    <t>NORWALK ,OH</t>
  </si>
  <si>
    <t>Yes</t>
  </si>
  <si>
    <t>2 END PANEL - 171" HOOD LENGTH</t>
  </si>
  <si>
    <t>HOOD TYPE:</t>
  </si>
  <si>
    <t>1 END PANEL (FRYER) - 171" HOOD LENGTH</t>
  </si>
  <si>
    <t>No</t>
  </si>
  <si>
    <t>2 END PANEL - 156" HOOD LENGTH</t>
  </si>
  <si>
    <t>DATE:</t>
  </si>
  <si>
    <t>1 END PANEL (PLANHCA) - 156" HOOD LENGTH</t>
  </si>
  <si>
    <t>TECH NAME:</t>
  </si>
  <si>
    <t>DYLAN CRISMAN</t>
  </si>
  <si>
    <t>1 END PANEL (PLANCHA) - 171" HOOD LENGTH</t>
  </si>
  <si>
    <t>1 END PANEL (FRYER) - 156" HOOD LENGTH</t>
  </si>
  <si>
    <t>UNIT TAG</t>
  </si>
  <si>
    <t>UNIT</t>
  </si>
  <si>
    <t>AREA
SERVED</t>
  </si>
  <si>
    <t>INITIAL</t>
  </si>
  <si>
    <t>FINAL</t>
  </si>
  <si>
    <t>PULLEY CHANGE REQUIRED?</t>
  </si>
  <si>
    <t>MOTOR RPM</t>
  </si>
  <si>
    <t>FAN RPM</t>
  </si>
  <si>
    <t>POWER</t>
  </si>
  <si>
    <t>MFG</t>
  </si>
  <si>
    <t>MODEL</t>
  </si>
  <si>
    <t>S/N</t>
  </si>
  <si>
    <t>DESIGN</t>
  </si>
  <si>
    <t>GOAL</t>
  </si>
  <si>
    <t>HP</t>
  </si>
  <si>
    <t>RLV (Initial)</t>
  </si>
  <si>
    <t>RLV (Final)</t>
  </si>
  <si>
    <t>PH</t>
  </si>
  <si>
    <t>FLA</t>
  </si>
  <si>
    <t>RLA(I)</t>
  </si>
  <si>
    <t>RLA(F)</t>
  </si>
  <si>
    <t>BHP(I)</t>
  </si>
  <si>
    <t>BHP(F)</t>
  </si>
  <si>
    <t>% Change</t>
  </si>
  <si>
    <t>YORK</t>
  </si>
  <si>
    <t>48HCED09A3M5-6F4J0</t>
  </si>
  <si>
    <t>0922P97642</t>
  </si>
  <si>
    <t>RTU-1</t>
  </si>
  <si>
    <t>KITCHEN</t>
  </si>
  <si>
    <t>NL</t>
  </si>
  <si>
    <t>48HCED11A2M5-6F4J0</t>
  </si>
  <si>
    <t>0722P96420</t>
  </si>
  <si>
    <t>RTU-2</t>
  </si>
  <si>
    <t>DINING</t>
  </si>
  <si>
    <t>CAPTIVE AIRE</t>
  </si>
  <si>
    <t>A1-D.250-15D</t>
  </si>
  <si>
    <t>MUA-1</t>
  </si>
  <si>
    <t>HOOD 1</t>
  </si>
  <si>
    <t>DU240HFA</t>
  </si>
  <si>
    <t>EF-1</t>
  </si>
  <si>
    <t>RR FAN RUNNING?</t>
  </si>
  <si>
    <t>EF-2</t>
  </si>
  <si>
    <t>RESTROOM</t>
  </si>
  <si>
    <t>NET BUILDING AIRFLOW CALCULATION</t>
  </si>
  <si>
    <t>FINAL B.P.</t>
  </si>
  <si>
    <t>∆ Power</t>
  </si>
  <si>
    <t>∆ Load (CFM)</t>
  </si>
  <si>
    <t>TOTAL OA</t>
  </si>
  <si>
    <t>FRONT DOOR</t>
  </si>
  <si>
    <t>TOTAL EXHAUST</t>
  </si>
  <si>
    <t>BACK DOOR</t>
  </si>
  <si>
    <t>NET AIRFLOW</t>
  </si>
  <si>
    <t>AVERAGE</t>
  </si>
  <si>
    <t>∆</t>
  </si>
  <si>
    <t>Issue List</t>
  </si>
  <si>
    <t>Unit #</t>
  </si>
  <si>
    <t>Description</t>
  </si>
  <si>
    <t>RTU-1/RTU-2</t>
  </si>
  <si>
    <t>RTU / OA Filters / The outside air filters are dirty and had to be temporarily removed for testing. Recommend cleaning.</t>
  </si>
  <si>
    <t>RTU-2 Alarm on honeywell reading: (OA SENS T ERR).</t>
  </si>
  <si>
    <t>Select from drop down list</t>
  </si>
  <si>
    <t>None</t>
  </si>
  <si>
    <t>EF / Hood Filters / Exhaust filters are dirty causing airflow to be low initially. Airflow could not be reduced. Recommend deep cleaning or replacement.</t>
  </si>
  <si>
    <t>MUA / Intake Filter / The intake air filter is dirty and had to temporarily be removed for testing. Recommend cleaning.</t>
  </si>
  <si>
    <t>MUA / Not running / MUA is not running. Recommend servicing.</t>
  </si>
  <si>
    <t>MUA / PSP / MUA is low and the PSP appears to be clogged. Unable to decrease MUA. Recommend cleaning.</t>
  </si>
  <si>
    <t>RTU / Belt / Belt is broken and OA could not be tested.</t>
  </si>
  <si>
    <t xml:space="preserve">RTU / Belt / Belt is loose and could not be tightened. </t>
  </si>
  <si>
    <t>RTU / Filters / RTU filters are dirty. Temporarily removed for testing. Recommend replacement.</t>
  </si>
  <si>
    <t>RTU / Not running / RTU is not running and could not be overriden on. Recommend servicing</t>
  </si>
  <si>
    <t>RTU / OA Damper / Outside air damper is not functional and OA could not be set.</t>
  </si>
  <si>
    <t>RTU / Rotation / Fan rotation is backwards. Unable to set OA. Recommend servicing.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</si>
</sst>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"/>
  </numFmts>
  <fonts count="29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indexed="12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b/>
      <sz val="12"/>
      <name val="Arial"/>
      <family val="2"/>
    </font>
    <font>
      <b/>
      <sz val="11"/>
      <color theme="1"/>
      <name val="Arial"/>
      <family val="2"/>
    </font>
    <font>
      <b/>
      <sz val="12"/>
      <color theme="3"/>
      <name val="Arial"/>
      <family val="2"/>
    </font>
    <font>
      <sz val="12"/>
      <color theme="3"/>
      <name val="Arial"/>
      <family val="2"/>
    </font>
    <font>
      <b/>
      <sz val="10"/>
      <color theme="3"/>
      <name val="Arial"/>
      <family val="2"/>
    </font>
    <font>
      <sz val="10"/>
      <color theme="3"/>
      <name val="Arial"/>
      <family val="2"/>
    </font>
    <font>
      <b/>
      <sz val="10"/>
      <color rgb="FFC00000"/>
      <name val="Arial"/>
      <family val="2"/>
    </font>
    <font>
      <sz val="10"/>
      <color rgb="FFC00000"/>
      <name val="Arial"/>
      <family val="2"/>
    </font>
    <font>
      <b/>
      <sz val="12"/>
      <color rgb="FFC00000"/>
      <name val="Arial"/>
      <family val="2"/>
    </font>
    <font>
      <sz val="12"/>
      <color rgb="FFC0000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6"/>
      <color theme="1"/>
      <name val="Arial"/>
      <family val="2"/>
    </font>
    <font>
      <sz val="9"/>
      <color theme="3"/>
      <name val="Arial"/>
      <family val="2"/>
    </font>
    <font>
      <sz val="10"/>
      <color rgb="FFECECF1"/>
      <name val="Segoe UI"/>
      <family val="2"/>
    </font>
    <font>
      <sz val="9"/>
      <name val="Arial"/>
      <family val="2"/>
    </font>
    <font>
      <b/>
      <sz val="11"/>
      <name val="Arial"/>
      <family val="2"/>
    </font>
    <font>
      <sz val="1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9" tint="0.79998168889431442"/>
        <bgColor indexed="64"/>
      </patternFill>
    </fill>
  </fills>
  <borders count="61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43" fontId="9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20" fillId="0" borderId="0" applyFont="0" applyFill="0" applyBorder="0" applyAlignment="0" applyProtection="0"/>
  </cellStyleXfs>
  <cellXfs count="170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16" xfId="0" applyFont="1" applyBorder="1" applyAlignment="1">
      <alignment vertical="center"/>
    </xf>
    <xf numFmtId="0" fontId="5" fillId="0" borderId="17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/>
    <xf numFmtId="0" fontId="11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0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12" fillId="0" borderId="18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/>
    </xf>
    <xf numFmtId="0" fontId="13" fillId="0" borderId="20" xfId="0" applyFont="1" applyBorder="1" applyAlignment="1">
      <alignment horizontal="center"/>
    </xf>
    <xf numFmtId="0" fontId="13" fillId="2" borderId="18" xfId="0" applyFont="1" applyFill="1" applyBorder="1" applyAlignment="1">
      <alignment horizontal="center"/>
    </xf>
    <xf numFmtId="0" fontId="18" fillId="0" borderId="4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/>
    </xf>
    <xf numFmtId="0" fontId="19" fillId="0" borderId="13" xfId="0" applyFont="1" applyBorder="1" applyAlignment="1">
      <alignment horizontal="center"/>
    </xf>
    <xf numFmtId="0" fontId="19" fillId="2" borderId="4" xfId="0" applyFont="1" applyFill="1" applyBorder="1" applyAlignment="1">
      <alignment horizontal="center"/>
    </xf>
    <xf numFmtId="0" fontId="17" fillId="0" borderId="8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5" fillId="4" borderId="12" xfId="0" applyFont="1" applyFill="1" applyBorder="1" applyAlignment="1">
      <alignment horizontal="center" vertical="center"/>
    </xf>
    <xf numFmtId="0" fontId="1" fillId="0" borderId="25" xfId="0" applyFont="1" applyBorder="1"/>
    <xf numFmtId="0" fontId="1" fillId="0" borderId="31" xfId="0" applyFont="1" applyBorder="1"/>
    <xf numFmtId="0" fontId="1" fillId="0" borderId="32" xfId="0" applyFont="1" applyBorder="1"/>
    <xf numFmtId="0" fontId="1" fillId="0" borderId="0" xfId="0" applyFont="1" applyAlignment="1">
      <alignment horizontal="center"/>
    </xf>
    <xf numFmtId="2" fontId="1" fillId="2" borderId="25" xfId="0" applyNumberFormat="1" applyFont="1" applyFill="1" applyBorder="1" applyAlignment="1">
      <alignment horizontal="center" vertical="center"/>
    </xf>
    <xf numFmtId="0" fontId="15" fillId="2" borderId="41" xfId="0" applyFont="1" applyFill="1" applyBorder="1" applyAlignment="1">
      <alignment horizontal="center" vertical="center"/>
    </xf>
    <xf numFmtId="0" fontId="15" fillId="5" borderId="31" xfId="0" applyFont="1" applyFill="1" applyBorder="1" applyAlignment="1">
      <alignment horizontal="center" vertical="center"/>
    </xf>
    <xf numFmtId="0" fontId="1" fillId="5" borderId="36" xfId="0" applyFont="1" applyFill="1" applyBorder="1" applyAlignment="1">
      <alignment horizontal="center" vertical="center"/>
    </xf>
    <xf numFmtId="0" fontId="5" fillId="5" borderId="25" xfId="0" applyFont="1" applyFill="1" applyBorder="1" applyAlignment="1">
      <alignment horizontal="center" vertical="center"/>
    </xf>
    <xf numFmtId="0" fontId="1" fillId="5" borderId="25" xfId="0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15" fillId="6" borderId="32" xfId="0" applyFont="1" applyFill="1" applyBorder="1" applyAlignment="1">
      <alignment horizontal="center" vertical="center"/>
    </xf>
    <xf numFmtId="0" fontId="15" fillId="6" borderId="45" xfId="0" applyFont="1" applyFill="1" applyBorder="1" applyAlignment="1">
      <alignment horizontal="center" vertical="center"/>
    </xf>
    <xf numFmtId="0" fontId="15" fillId="6" borderId="17" xfId="0" applyFont="1" applyFill="1" applyBorder="1" applyAlignment="1">
      <alignment horizontal="center" vertical="center"/>
    </xf>
    <xf numFmtId="0" fontId="5" fillId="6" borderId="33" xfId="0" applyFont="1" applyFill="1" applyBorder="1" applyAlignment="1">
      <alignment horizontal="center" vertical="center"/>
    </xf>
    <xf numFmtId="0" fontId="1" fillId="6" borderId="33" xfId="0" applyFont="1" applyFill="1" applyBorder="1" applyAlignment="1">
      <alignment horizontal="center" vertical="center"/>
    </xf>
    <xf numFmtId="0" fontId="1" fillId="6" borderId="22" xfId="0" applyFont="1" applyFill="1" applyBorder="1" applyAlignment="1">
      <alignment horizontal="center" vertical="center"/>
    </xf>
    <xf numFmtId="9" fontId="1" fillId="6" borderId="39" xfId="4" applyFont="1" applyFill="1" applyBorder="1"/>
    <xf numFmtId="0" fontId="0" fillId="5" borderId="36" xfId="0" applyFill="1" applyBorder="1" applyAlignment="1">
      <alignment horizontal="center" vertical="center"/>
    </xf>
    <xf numFmtId="0" fontId="0" fillId="6" borderId="48" xfId="0" applyFill="1" applyBorder="1" applyAlignment="1">
      <alignment horizontal="center" vertical="center"/>
    </xf>
    <xf numFmtId="0" fontId="15" fillId="2" borderId="44" xfId="0" applyFont="1" applyFill="1" applyBorder="1" applyAlignment="1">
      <alignment horizontal="center" vertical="center"/>
    </xf>
    <xf numFmtId="0" fontId="15" fillId="2" borderId="45" xfId="0" applyFont="1" applyFill="1" applyBorder="1" applyAlignment="1">
      <alignment horizontal="center" vertical="center"/>
    </xf>
    <xf numFmtId="0" fontId="17" fillId="4" borderId="23" xfId="0" applyFont="1" applyFill="1" applyBorder="1" applyAlignment="1">
      <alignment horizontal="center" vertical="center"/>
    </xf>
    <xf numFmtId="0" fontId="17" fillId="4" borderId="24" xfId="0" applyFont="1" applyFill="1" applyBorder="1" applyAlignment="1">
      <alignment horizontal="center" vertical="center"/>
    </xf>
    <xf numFmtId="0" fontId="15" fillId="7" borderId="41" xfId="0" applyFont="1" applyFill="1" applyBorder="1" applyAlignment="1">
      <alignment horizontal="center" vertical="center"/>
    </xf>
    <xf numFmtId="0" fontId="15" fillId="7" borderId="43" xfId="0" applyFont="1" applyFill="1" applyBorder="1" applyAlignment="1">
      <alignment horizontal="center" vertical="center"/>
    </xf>
    <xf numFmtId="0" fontId="15" fillId="7" borderId="30" xfId="0" applyFont="1" applyFill="1" applyBorder="1" applyAlignment="1">
      <alignment horizontal="center" vertical="center"/>
    </xf>
    <xf numFmtId="0" fontId="15" fillId="7" borderId="31" xfId="0" applyFont="1" applyFill="1" applyBorder="1" applyAlignment="1">
      <alignment horizontal="center" vertical="center"/>
    </xf>
    <xf numFmtId="0" fontId="15" fillId="7" borderId="44" xfId="0" applyFont="1" applyFill="1" applyBorder="1" applyAlignment="1">
      <alignment horizontal="center" vertical="center"/>
    </xf>
    <xf numFmtId="0" fontId="15" fillId="7" borderId="16" xfId="0" applyFont="1" applyFill="1" applyBorder="1" applyAlignment="1">
      <alignment horizontal="center" vertical="center"/>
    </xf>
    <xf numFmtId="0" fontId="17" fillId="0" borderId="55" xfId="0" applyFont="1" applyBorder="1" applyAlignment="1">
      <alignment horizontal="center" vertical="center"/>
    </xf>
    <xf numFmtId="0" fontId="17" fillId="4" borderId="56" xfId="0" applyFont="1" applyFill="1" applyBorder="1" applyAlignment="1">
      <alignment horizontal="center" vertical="center"/>
    </xf>
    <xf numFmtId="0" fontId="15" fillId="2" borderId="43" xfId="0" applyFont="1" applyFill="1" applyBorder="1" applyAlignment="1">
      <alignment horizontal="center" vertical="center"/>
    </xf>
    <xf numFmtId="0" fontId="15" fillId="4" borderId="27" xfId="0" applyFont="1" applyFill="1" applyBorder="1" applyAlignment="1">
      <alignment horizontal="center" vertical="center"/>
    </xf>
    <xf numFmtId="0" fontId="17" fillId="0" borderId="23" xfId="0" applyFont="1" applyBorder="1" applyAlignment="1">
      <alignment horizontal="center" vertical="center"/>
    </xf>
    <xf numFmtId="0" fontId="15" fillId="0" borderId="44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5" fillId="0" borderId="31" xfId="0" applyFont="1" applyBorder="1" applyAlignment="1">
      <alignment horizontal="center" vertical="center" wrapText="1"/>
    </xf>
    <xf numFmtId="0" fontId="15" fillId="0" borderId="44" xfId="0" applyFont="1" applyBorder="1" applyAlignment="1">
      <alignment horizontal="center" vertical="center" wrapText="1"/>
    </xf>
    <xf numFmtId="0" fontId="5" fillId="0" borderId="30" xfId="0" applyFont="1" applyBorder="1" applyAlignment="1">
      <alignment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41" xfId="0" applyFont="1" applyBorder="1" applyAlignment="1">
      <alignment horizontal="left" vertical="center"/>
    </xf>
    <xf numFmtId="0" fontId="1" fillId="0" borderId="31" xfId="0" applyFont="1" applyBorder="1" applyAlignment="1">
      <alignment horizontal="left" vertical="center"/>
    </xf>
    <xf numFmtId="0" fontId="1" fillId="0" borderId="32" xfId="0" applyFont="1" applyBorder="1" applyAlignment="1">
      <alignment horizontal="left" vertical="center"/>
    </xf>
    <xf numFmtId="0" fontId="12" fillId="0" borderId="47" xfId="0" applyFont="1" applyBorder="1" applyAlignment="1">
      <alignment vertical="center" shrinkToFit="1"/>
    </xf>
    <xf numFmtId="2" fontId="22" fillId="0" borderId="34" xfId="0" applyNumberFormat="1" applyFont="1" applyBorder="1" applyAlignment="1">
      <alignment horizontal="center"/>
    </xf>
    <xf numFmtId="0" fontId="22" fillId="0" borderId="32" xfId="0" applyFont="1" applyBorder="1" applyAlignment="1">
      <alignment horizontal="center"/>
    </xf>
    <xf numFmtId="0" fontId="12" fillId="0" borderId="0" xfId="0" applyFont="1" applyAlignment="1">
      <alignment vertical="center" shrinkToFit="1"/>
    </xf>
    <xf numFmtId="0" fontId="12" fillId="0" borderId="21" xfId="0" applyFont="1" applyBorder="1" applyAlignment="1">
      <alignment vertical="center" shrinkToFit="1"/>
    </xf>
    <xf numFmtId="0" fontId="1" fillId="6" borderId="50" xfId="0" applyFont="1" applyFill="1" applyBorder="1"/>
    <xf numFmtId="0" fontId="1" fillId="2" borderId="57" xfId="0" applyFont="1" applyFill="1" applyBorder="1"/>
    <xf numFmtId="0" fontId="1" fillId="2" borderId="53" xfId="0" applyFont="1" applyFill="1" applyBorder="1"/>
    <xf numFmtId="9" fontId="23" fillId="0" borderId="50" xfId="4" applyFont="1" applyFill="1" applyBorder="1" applyAlignment="1">
      <alignment horizontal="center"/>
    </xf>
    <xf numFmtId="0" fontId="24" fillId="2" borderId="28" xfId="0" applyFont="1" applyFill="1" applyBorder="1" applyAlignment="1">
      <alignment horizontal="center" vertical="center"/>
    </xf>
    <xf numFmtId="0" fontId="24" fillId="2" borderId="26" xfId="0" applyFont="1" applyFill="1" applyBorder="1" applyAlignment="1">
      <alignment horizontal="center" vertical="center"/>
    </xf>
    <xf numFmtId="0" fontId="15" fillId="2" borderId="26" xfId="0" applyFont="1" applyFill="1" applyBorder="1" applyAlignment="1">
      <alignment horizontal="center" vertical="center"/>
    </xf>
    <xf numFmtId="0" fontId="15" fillId="2" borderId="27" xfId="0" applyFont="1" applyFill="1" applyBorder="1" applyAlignment="1">
      <alignment horizontal="center" vertical="center"/>
    </xf>
    <xf numFmtId="0" fontId="15" fillId="0" borderId="37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30" xfId="0" applyFont="1" applyBorder="1" applyAlignment="1">
      <alignment horizontal="center"/>
    </xf>
    <xf numFmtId="9" fontId="1" fillId="0" borderId="38" xfId="4" applyFont="1" applyBorder="1" applyAlignment="1">
      <alignment horizontal="center"/>
    </xf>
    <xf numFmtId="164" fontId="13" fillId="0" borderId="11" xfId="0" applyNumberFormat="1" applyFont="1" applyBorder="1" applyAlignment="1">
      <alignment horizontal="center"/>
    </xf>
    <xf numFmtId="164" fontId="13" fillId="0" borderId="22" xfId="0" applyNumberFormat="1" applyFont="1" applyBorder="1" applyAlignment="1">
      <alignment horizontal="center"/>
    </xf>
    <xf numFmtId="164" fontId="13" fillId="0" borderId="54" xfId="4" applyNumberFormat="1" applyFont="1" applyFill="1" applyBorder="1" applyAlignment="1">
      <alignment horizontal="center"/>
    </xf>
    <xf numFmtId="0" fontId="15" fillId="0" borderId="16" xfId="0" applyFont="1" applyBorder="1" applyAlignment="1">
      <alignment horizontal="center" vertical="center" wrapText="1"/>
    </xf>
    <xf numFmtId="0" fontId="17" fillId="4" borderId="22" xfId="0" applyFont="1" applyFill="1" applyBorder="1" applyAlignment="1">
      <alignment horizontal="center" vertical="center"/>
    </xf>
    <xf numFmtId="0" fontId="15" fillId="2" borderId="38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0" fontId="17" fillId="6" borderId="39" xfId="0" applyFont="1" applyFill="1" applyBorder="1" applyAlignment="1">
      <alignment horizontal="center" vertical="center"/>
    </xf>
    <xf numFmtId="0" fontId="15" fillId="6" borderId="42" xfId="0" applyFont="1" applyFill="1" applyBorder="1" applyAlignment="1">
      <alignment horizontal="center" vertical="center"/>
    </xf>
    <xf numFmtId="0" fontId="15" fillId="6" borderId="38" xfId="0" applyFont="1" applyFill="1" applyBorder="1" applyAlignment="1">
      <alignment horizontal="center" vertical="center"/>
    </xf>
    <xf numFmtId="0" fontId="25" fillId="0" borderId="0" xfId="0" applyFont="1"/>
    <xf numFmtId="0" fontId="6" fillId="0" borderId="43" xfId="0" applyFont="1" applyBorder="1" applyAlignment="1">
      <alignment horizontal="left"/>
    </xf>
    <xf numFmtId="0" fontId="6" fillId="0" borderId="44" xfId="0" applyFont="1" applyBorder="1" applyAlignment="1">
      <alignment horizontal="left"/>
    </xf>
    <xf numFmtId="0" fontId="27" fillId="0" borderId="25" xfId="0" applyFont="1" applyBorder="1"/>
    <xf numFmtId="0" fontId="28" fillId="0" borderId="25" xfId="0" applyFont="1" applyBorder="1" applyAlignment="1">
      <alignment horizontal="left"/>
    </xf>
    <xf numFmtId="0" fontId="10" fillId="0" borderId="0" xfId="0" applyFont="1"/>
    <xf numFmtId="0" fontId="1" fillId="0" borderId="2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 shrinkToFit="1"/>
    </xf>
    <xf numFmtId="0" fontId="12" fillId="0" borderId="2" xfId="0" applyFont="1" applyBorder="1" applyAlignment="1">
      <alignment horizontal="center" vertical="center" shrinkToFit="1"/>
    </xf>
    <xf numFmtId="0" fontId="1" fillId="0" borderId="29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26" fillId="0" borderId="44" xfId="0" applyFont="1" applyBorder="1" applyAlignment="1">
      <alignment horizontal="left"/>
    </xf>
    <xf numFmtId="0" fontId="6" fillId="0" borderId="58" xfId="0" applyFont="1" applyBorder="1" applyAlignment="1">
      <alignment horizontal="center" vertical="center" wrapText="1"/>
    </xf>
    <xf numFmtId="0" fontId="6" fillId="0" borderId="59" xfId="0" applyFont="1" applyBorder="1" applyAlignment="1">
      <alignment horizontal="center" vertical="center"/>
    </xf>
    <xf numFmtId="0" fontId="6" fillId="0" borderId="46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14" fillId="0" borderId="40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21" fillId="2" borderId="40" xfId="0" applyFont="1" applyFill="1" applyBorder="1" applyAlignment="1">
      <alignment horizontal="center" vertical="center"/>
    </xf>
    <xf numFmtId="0" fontId="21" fillId="2" borderId="15" xfId="0" applyFont="1" applyFill="1" applyBorder="1" applyAlignment="1">
      <alignment horizontal="center" vertical="center"/>
    </xf>
    <xf numFmtId="0" fontId="1" fillId="3" borderId="40" xfId="0" applyFont="1" applyFill="1" applyBorder="1" applyAlignment="1">
      <alignment horizontal="center" vertical="center"/>
    </xf>
    <xf numFmtId="0" fontId="1" fillId="3" borderId="15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1" fillId="3" borderId="51" xfId="0" applyFont="1" applyFill="1" applyBorder="1" applyAlignment="1">
      <alignment horizontal="center" vertical="center"/>
    </xf>
    <xf numFmtId="0" fontId="1" fillId="3" borderId="52" xfId="0" applyFont="1" applyFill="1" applyBorder="1" applyAlignment="1">
      <alignment horizontal="center" vertical="center"/>
    </xf>
    <xf numFmtId="14" fontId="1" fillId="0" borderId="44" xfId="0" applyNumberFormat="1" applyFont="1" applyBorder="1" applyAlignment="1">
      <alignment horizontal="left"/>
    </xf>
    <xf numFmtId="0" fontId="1" fillId="0" borderId="44" xfId="0" applyFont="1" applyBorder="1" applyAlignment="1">
      <alignment horizontal="left"/>
    </xf>
    <xf numFmtId="0" fontId="1" fillId="0" borderId="43" xfId="0" applyFont="1" applyBorder="1" applyAlignment="1">
      <alignment horizontal="left"/>
    </xf>
    <xf numFmtId="0" fontId="1" fillId="0" borderId="35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51" xfId="0" applyFont="1" applyBorder="1" applyAlignment="1">
      <alignment horizontal="center" vertical="center"/>
    </xf>
    <xf numFmtId="0" fontId="1" fillId="0" borderId="52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14" fillId="0" borderId="49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14" fillId="0" borderId="10" xfId="0" applyFont="1" applyBorder="1" applyAlignment="1">
      <alignment horizontal="center" vertical="center" wrapText="1"/>
    </xf>
    <xf numFmtId="0" fontId="14" fillId="0" borderId="42" xfId="0" applyFont="1" applyBorder="1" applyAlignment="1">
      <alignment horizontal="center" vertical="center" wrapText="1"/>
    </xf>
    <xf numFmtId="0" fontId="21" fillId="2" borderId="35" xfId="0" applyFont="1" applyFill="1" applyBorder="1" applyAlignment="1">
      <alignment horizontal="center" vertical="center"/>
    </xf>
    <xf numFmtId="0" fontId="21" fillId="2" borderId="17" xfId="0" applyFont="1" applyFill="1" applyBorder="1" applyAlignment="1">
      <alignment horizontal="center" vertical="center"/>
    </xf>
    <xf numFmtId="0" fontId="21" fillId="2" borderId="51" xfId="0" applyFont="1" applyFill="1" applyBorder="1" applyAlignment="1">
      <alignment horizontal="center" vertical="center"/>
    </xf>
    <xf numFmtId="0" fontId="21" fillId="2" borderId="52" xfId="0" applyFont="1" applyFill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0" fillId="2" borderId="4" xfId="0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10" fillId="0" borderId="4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1" fillId="3" borderId="35" xfId="0" applyFont="1" applyFill="1" applyBorder="1" applyAlignment="1">
      <alignment horizontal="center" vertical="center"/>
    </xf>
    <xf numFmtId="0" fontId="1" fillId="3" borderId="17" xfId="0" applyFont="1" applyFill="1" applyBorder="1" applyAlignment="1">
      <alignment horizontal="center" vertical="center"/>
    </xf>
    <xf numFmtId="0" fontId="28" fillId="0" borderId="25" xfId="0" applyFont="1" applyBorder="1" applyAlignment="1">
      <alignment horizontal="left"/>
    </xf>
    <xf numFmtId="0" fontId="27" fillId="0" borderId="12" xfId="0" applyFont="1" applyBorder="1" applyAlignment="1">
      <alignment horizontal="left"/>
    </xf>
    <xf numFmtId="0" fontId="27" fillId="0" borderId="44" xfId="0" applyFont="1" applyBorder="1" applyAlignment="1">
      <alignment horizontal="left"/>
    </xf>
    <xf numFmtId="0" fontId="27" fillId="0" borderId="36" xfId="0" applyFont="1" applyBorder="1" applyAlignment="1">
      <alignment horizontal="left"/>
    </xf>
    <xf numFmtId="0" fontId="1" fillId="0" borderId="60" xfId="0" applyFont="1" applyBorder="1" applyAlignment="1">
      <alignment horizontal="center"/>
    </xf>
    <xf numFmtId="0" fontId="0" fillId="0" borderId="0" xfId="0" applyAlignment="1"/>
    <xf numFmtId="0" fontId="0" fillId="0" borderId="2" xfId="0" applyBorder="1" applyAlignment="1"/>
  </cellXfs>
  <cellStyles count="5">
    <cellStyle name="Comma 2" xfId="1" xr:uid="{00000000-0005-0000-0000-000000000000}"/>
    <cellStyle name="Normal" xfId="0" builtinId="0"/>
    <cellStyle name="Normal 2" xfId="2" xr:uid="{00000000-0005-0000-0000-000002000000}"/>
    <cellStyle name="Percent" xfId="4" builtinId="5"/>
    <cellStyle name="Percent 2" xfId="3" xr:uid="{00000000-0005-0000-0000-000003000000}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214471</xdr:colOff>
      <xdr:row>0</xdr:row>
      <xdr:rowOff>183726</xdr:rowOff>
    </xdr:from>
    <xdr:to>
      <xdr:col>1</xdr:col>
      <xdr:colOff>1343584</xdr:colOff>
      <xdr:row>0</xdr:row>
      <xdr:rowOff>1046902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8851E7B-4526-494F-B45D-DBF58482C3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14471" y="183726"/>
          <a:ext cx="2293280" cy="87651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0456FA-CA05-4CB7-8549-8E7C7C2F7A9C}">
  <sheetPr>
    <pageSetUpPr fitToPage="1"/>
  </sheetPr>
  <dimension ref="A1:AG567"/>
  <sheetViews>
    <sheetView showGridLines="0" tabSelected="1" topLeftCell="A6" zoomScale="90" zoomScaleNormal="90" zoomScaleSheetLayoutView="80" workbookViewId="0">
      <selection activeCell="C15" sqref="C15"/>
    </sheetView>
  </sheetViews>
  <sheetFormatPr defaultColWidth="9.28515625" defaultRowHeight="13.15"/>
  <cols>
    <col min="1" max="1" width="16.5703125" style="1" customWidth="1"/>
    <col min="2" max="2" width="25.42578125" style="1" customWidth="1"/>
    <col min="3" max="3" width="19.28515625" style="1" customWidth="1"/>
    <col min="4" max="4" width="10.5703125" style="1" customWidth="1"/>
    <col min="5" max="5" width="11.28515625" style="1" customWidth="1"/>
    <col min="6" max="6" width="12.28515625" style="1" customWidth="1"/>
    <col min="7" max="7" width="11" style="1" customWidth="1"/>
    <col min="8" max="8" width="12.28515625" style="1" customWidth="1"/>
    <col min="9" max="9" width="12.5703125" style="1" customWidth="1"/>
    <col min="10" max="10" width="13.140625" style="1" customWidth="1"/>
    <col min="11" max="12" width="9.28515625" style="1" customWidth="1"/>
    <col min="13" max="14" width="8.28515625" style="1" customWidth="1"/>
    <col min="15" max="18" width="9.28515625" style="1" customWidth="1"/>
    <col min="19" max="19" width="8" style="1" customWidth="1"/>
    <col min="20" max="20" width="7.7109375" style="1" customWidth="1"/>
    <col min="21" max="21" width="7" style="1" customWidth="1"/>
    <col min="22" max="25" width="9.28515625" style="1"/>
    <col min="26" max="26" width="10.28515625" style="1" bestFit="1" customWidth="1"/>
    <col min="27" max="28" width="9.28515625" style="1"/>
    <col min="29" max="29" width="9.28515625" style="1" hidden="1" customWidth="1"/>
    <col min="30" max="35" width="0" style="1" hidden="1" customWidth="1"/>
    <col min="36" max="16384" width="9.28515625" style="1"/>
  </cols>
  <sheetData>
    <row r="1" spans="1:33" ht="99" customHeight="1"/>
    <row r="2" spans="1:33" ht="25.9" customHeight="1">
      <c r="A2" s="105" t="s">
        <v>0</v>
      </c>
      <c r="B2" s="132">
        <v>4127</v>
      </c>
      <c r="C2" s="132"/>
      <c r="AC2" s="1" t="s">
        <v>1</v>
      </c>
      <c r="AG2" s="1" t="s">
        <v>2</v>
      </c>
    </row>
    <row r="3" spans="1:33" ht="25.9" customHeight="1">
      <c r="A3" s="105" t="s">
        <v>3</v>
      </c>
      <c r="B3" s="131" t="s">
        <v>4</v>
      </c>
      <c r="C3" s="131"/>
      <c r="AC3" s="1" t="s">
        <v>5</v>
      </c>
      <c r="AG3" s="104" t="s">
        <v>6</v>
      </c>
    </row>
    <row r="4" spans="1:33" ht="25.9" customHeight="1">
      <c r="A4" s="105" t="s">
        <v>7</v>
      </c>
      <c r="B4" s="115" t="s">
        <v>8</v>
      </c>
      <c r="C4" s="115"/>
      <c r="AC4" s="1" t="s">
        <v>9</v>
      </c>
      <c r="AG4" s="104" t="s">
        <v>10</v>
      </c>
    </row>
    <row r="5" spans="1:33" ht="21.6" customHeight="1">
      <c r="A5" s="106" t="s">
        <v>11</v>
      </c>
      <c r="B5" s="130">
        <v>45069</v>
      </c>
      <c r="C5" s="130"/>
      <c r="AG5" s="104" t="s">
        <v>12</v>
      </c>
    </row>
    <row r="6" spans="1:33" ht="21.75" customHeight="1">
      <c r="A6" s="106" t="s">
        <v>13</v>
      </c>
      <c r="B6" s="131" t="s">
        <v>14</v>
      </c>
      <c r="C6" s="131"/>
      <c r="D6" s="137"/>
      <c r="E6" s="137"/>
      <c r="F6" s="137"/>
      <c r="G6" s="137"/>
      <c r="H6" s="137"/>
      <c r="I6" s="137"/>
      <c r="J6" s="137"/>
      <c r="K6" s="137"/>
      <c r="L6" s="137"/>
      <c r="M6" s="137"/>
      <c r="N6" s="137"/>
      <c r="O6" s="137"/>
      <c r="P6" s="137"/>
      <c r="Q6" s="137"/>
      <c r="R6" s="168"/>
      <c r="S6" s="168"/>
      <c r="AG6" s="104" t="s">
        <v>15</v>
      </c>
    </row>
    <row r="7" spans="1:33" ht="21.75" customHeight="1"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/>
      <c r="S7"/>
      <c r="AG7" s="104" t="s">
        <v>16</v>
      </c>
    </row>
    <row r="8" spans="1:33" ht="9.75" customHeight="1" thickBot="1">
      <c r="D8" s="12"/>
      <c r="AG8" s="104" t="s">
        <v>8</v>
      </c>
    </row>
    <row r="9" spans="1:33" ht="20.100000000000001" customHeight="1" thickBot="1">
      <c r="A9" s="138" t="s">
        <v>17</v>
      </c>
      <c r="B9" s="139"/>
      <c r="C9" s="140"/>
      <c r="D9" s="118" t="s">
        <v>18</v>
      </c>
      <c r="E9" s="116" t="s">
        <v>19</v>
      </c>
      <c r="F9" s="141" t="s">
        <v>20</v>
      </c>
      <c r="G9" s="142"/>
      <c r="H9" s="143" t="s">
        <v>21</v>
      </c>
      <c r="I9" s="143"/>
      <c r="J9" s="146" t="s">
        <v>22</v>
      </c>
      <c r="K9" s="120" t="s">
        <v>23</v>
      </c>
      <c r="L9" s="121"/>
      <c r="M9" s="120" t="s">
        <v>24</v>
      </c>
      <c r="N9" s="121"/>
      <c r="O9" s="144" t="s">
        <v>25</v>
      </c>
      <c r="P9" s="145"/>
      <c r="Q9" s="145"/>
      <c r="R9" s="145"/>
      <c r="S9" s="145"/>
      <c r="T9" s="145"/>
      <c r="U9" s="145"/>
      <c r="V9" s="145"/>
      <c r="W9" s="145"/>
      <c r="X9" s="169"/>
    </row>
    <row r="10" spans="1:33" ht="28.15" customHeight="1">
      <c r="A10" s="88" t="s">
        <v>26</v>
      </c>
      <c r="B10" s="89" t="s">
        <v>27</v>
      </c>
      <c r="C10" s="90" t="s">
        <v>28</v>
      </c>
      <c r="D10" s="119"/>
      <c r="E10" s="117"/>
      <c r="F10" s="26" t="s">
        <v>29</v>
      </c>
      <c r="G10" s="63" t="s">
        <v>20</v>
      </c>
      <c r="H10" s="64" t="s">
        <v>30</v>
      </c>
      <c r="I10" s="65" t="s">
        <v>21</v>
      </c>
      <c r="J10" s="147"/>
      <c r="K10" s="66" t="s">
        <v>20</v>
      </c>
      <c r="L10" s="67" t="s">
        <v>21</v>
      </c>
      <c r="M10" s="66" t="s">
        <v>20</v>
      </c>
      <c r="N10" s="95" t="s">
        <v>21</v>
      </c>
      <c r="O10" s="34" t="s">
        <v>31</v>
      </c>
      <c r="P10" s="83" t="s">
        <v>32</v>
      </c>
      <c r="Q10" s="84" t="s">
        <v>33</v>
      </c>
      <c r="R10" s="85" t="s">
        <v>34</v>
      </c>
      <c r="S10" s="85" t="s">
        <v>35</v>
      </c>
      <c r="T10" s="85" t="s">
        <v>36</v>
      </c>
      <c r="U10" s="85" t="s">
        <v>37</v>
      </c>
      <c r="V10" s="85" t="s">
        <v>38</v>
      </c>
      <c r="W10" s="86" t="s">
        <v>39</v>
      </c>
      <c r="X10" s="87" t="s">
        <v>40</v>
      </c>
      <c r="Y10" s="32"/>
    </row>
    <row r="11" spans="1:33" ht="20.100000000000001" customHeight="1">
      <c r="A11" s="30" t="s">
        <v>41</v>
      </c>
      <c r="B11" s="29" t="s">
        <v>42</v>
      </c>
      <c r="C11" s="110" t="s">
        <v>43</v>
      </c>
      <c r="D11" s="71" t="s">
        <v>44</v>
      </c>
      <c r="E11" s="68" t="s">
        <v>45</v>
      </c>
      <c r="F11" s="59">
        <v>500</v>
      </c>
      <c r="G11" s="60">
        <v>1001</v>
      </c>
      <c r="H11" s="61">
        <v>0</v>
      </c>
      <c r="I11" s="62">
        <v>0</v>
      </c>
      <c r="J11" s="102"/>
      <c r="K11" s="53">
        <v>1732</v>
      </c>
      <c r="L11" s="54">
        <v>1729</v>
      </c>
      <c r="M11" s="53">
        <v>879</v>
      </c>
      <c r="N11" s="55">
        <v>875</v>
      </c>
      <c r="O11" s="35" t="s">
        <v>46</v>
      </c>
      <c r="P11" s="36">
        <v>209.3</v>
      </c>
      <c r="Q11" s="37">
        <v>209.9</v>
      </c>
      <c r="R11" s="38">
        <v>3</v>
      </c>
      <c r="S11" s="38">
        <v>9.1999999999999993</v>
      </c>
      <c r="T11" s="38">
        <v>5.2</v>
      </c>
      <c r="U11" s="38">
        <v>5.3</v>
      </c>
      <c r="V11" s="33">
        <f>IFERROR((P11*T11*0.8*0.9*1.732)/746,0)</f>
        <v>1.8193410916890083</v>
      </c>
      <c r="W11" s="33">
        <f>IFERROR((Q11*U11*0.8*0.9*1.732)/746,0)</f>
        <v>1.8596442209115283</v>
      </c>
      <c r="X11" s="91">
        <f>IFERROR((W11-V11)/V11,0)</f>
        <v>2.2152596567312222E-2</v>
      </c>
    </row>
    <row r="12" spans="1:33" ht="20.100000000000001" customHeight="1">
      <c r="A12" s="30" t="s">
        <v>41</v>
      </c>
      <c r="B12" s="29" t="s">
        <v>47</v>
      </c>
      <c r="C12" s="110" t="s">
        <v>48</v>
      </c>
      <c r="D12" s="72" t="s">
        <v>49</v>
      </c>
      <c r="E12" s="9" t="s">
        <v>50</v>
      </c>
      <c r="F12" s="26">
        <v>1000</v>
      </c>
      <c r="G12" s="51">
        <v>1924</v>
      </c>
      <c r="H12" s="49">
        <v>1000</v>
      </c>
      <c r="I12" s="28">
        <v>1015</v>
      </c>
      <c r="J12" s="103"/>
      <c r="K12" s="56">
        <v>1706</v>
      </c>
      <c r="L12" s="57">
        <v>1698</v>
      </c>
      <c r="M12" s="56">
        <v>925</v>
      </c>
      <c r="N12" s="58">
        <v>921</v>
      </c>
      <c r="O12" s="35" t="s">
        <v>46</v>
      </c>
      <c r="P12" s="47">
        <v>209</v>
      </c>
      <c r="Q12" s="37">
        <v>208.8</v>
      </c>
      <c r="R12" s="38">
        <v>3</v>
      </c>
      <c r="S12" s="38">
        <v>9.1999999999999993</v>
      </c>
      <c r="T12" s="38">
        <v>6.86</v>
      </c>
      <c r="U12" s="38">
        <v>6.66</v>
      </c>
      <c r="V12" s="33">
        <f t="shared" ref="V12:V14" si="0">IFERROR((P12*T12*0.8*0.9*1.732)/746,0)</f>
        <v>2.3966905222520105</v>
      </c>
      <c r="W12" s="33">
        <f t="shared" ref="W12:W14" si="1">IFERROR((Q12*U12*0.8*0.9*1.732)/746,0)</f>
        <v>2.3245895446648799</v>
      </c>
      <c r="X12" s="91">
        <f t="shared" ref="X12:X14" si="2">IFERROR((W12-V12)/V12,0)</f>
        <v>-3.0083557688283486E-2</v>
      </c>
    </row>
    <row r="13" spans="1:33" ht="20.100000000000001" customHeight="1">
      <c r="A13" s="30" t="s">
        <v>51</v>
      </c>
      <c r="B13" s="29" t="s">
        <v>52</v>
      </c>
      <c r="C13" s="110">
        <v>5085703</v>
      </c>
      <c r="D13" s="72" t="s">
        <v>53</v>
      </c>
      <c r="E13" s="9" t="s">
        <v>54</v>
      </c>
      <c r="F13" s="26">
        <f>IF(B4="2 END PANEL - 171"" HOOD LENGTH", 1950,
 IF(B4="2 END PANEL - 156"" HOOD LENGTH", 1775,
 IF(B4="1 END PANEL (PLANHCA) - 156"" HOOD LENGTH", 1775,
 IF(B4="1 END PANEL (PLANCHA) - 171"" HOOD LENGTH", 1950,
 IF(B4="1 END PANEL (FRYER) - 156"" HOOD LENGTH", 1775,
 IF(B4="1 END PANEL (FRYER) - 171"" HOOD LENGTH", 1950, ""))))))</f>
        <v>1950</v>
      </c>
      <c r="G13" s="51">
        <v>2136</v>
      </c>
      <c r="H13" s="49">
        <f>IF(B4="2 END PANEL - 171"" HOOD LENGTH", 1700,
 IF(B4="2 END PANEL - 156"" HOOD LENGTH", 1500,
 IF(B4="1 END PANEL (PLANHCA) - 156"" HOOD LENGTH", 1500,
 IF(B4="1 END PANEL (PLANCHA) - 171"" HOOD LENGTH", 1700,
 IF(B4="1 END PANEL (FRYER) - 156"" HOOD LENGTH", 1500,
 IF(B4="1 END PANEL (FRYER) - 171"" HOOD LENGTH", 1700, ""))))))</f>
        <v>1700</v>
      </c>
      <c r="I13" s="28">
        <v>1751</v>
      </c>
      <c r="J13" s="97" t="s">
        <v>9</v>
      </c>
      <c r="K13" s="56">
        <v>1538</v>
      </c>
      <c r="L13" s="57">
        <v>1329</v>
      </c>
      <c r="M13" s="56">
        <v>1538</v>
      </c>
      <c r="N13" s="58">
        <v>1329</v>
      </c>
      <c r="O13" s="35">
        <v>2</v>
      </c>
      <c r="P13" s="47">
        <v>115</v>
      </c>
      <c r="Q13" s="37">
        <v>69</v>
      </c>
      <c r="R13" s="38">
        <v>3</v>
      </c>
      <c r="S13" s="38">
        <v>5.48</v>
      </c>
      <c r="T13" s="38">
        <v>6.4</v>
      </c>
      <c r="U13" s="38">
        <v>4.9000000000000004</v>
      </c>
      <c r="V13" s="33">
        <f t="shared" si="0"/>
        <v>1.2303236461126008</v>
      </c>
      <c r="W13" s="33">
        <f t="shared" si="1"/>
        <v>0.56517992493297586</v>
      </c>
      <c r="X13" s="91">
        <f t="shared" si="2"/>
        <v>-0.54062500000000013</v>
      </c>
    </row>
    <row r="14" spans="1:33" ht="20.100000000000001" customHeight="1" thickBot="1">
      <c r="A14" s="31" t="s">
        <v>51</v>
      </c>
      <c r="B14" s="29" t="s">
        <v>55</v>
      </c>
      <c r="C14" s="110">
        <v>5085703</v>
      </c>
      <c r="D14" s="72" t="s">
        <v>56</v>
      </c>
      <c r="E14" s="9" t="s">
        <v>54</v>
      </c>
      <c r="F14" s="26">
        <f>IF(B4="2 END PANEL - 171"" HOOD LENGTH", 3200,
 IF(B4="2 END PANEL - 156"" HOOD LENGTH", 2925,
 IF(B4="1 END PANEL (PLANHCA) - 156"" HOOD LENGTH", 2925,
 IF(B4="1 END PANEL (PLANCHA) - 171"" HOOD LENGTH", 3200,
 IF(B4="1 END PANEL (FRYER) - 156"" HOOD LENGTH", 2925,
 IF(B4="1 END PANEL (FRYER) - 171"" HOOD LENGTH", 3200, ""))))))</f>
        <v>3200</v>
      </c>
      <c r="G14" s="51">
        <v>3110</v>
      </c>
      <c r="H14" s="49">
        <f>IF(B4="2 END PANEL - 171"" HOOD LENGTH", 2450,
 IF(B4="2 END PANEL - 156"" HOOD LENGTH", 2200,
 IF(B4="1 END PANEL (PLANHCA) - 156"" HOOD LENGTH", 2200,
 IF(B4="1 END PANEL (PLANCHA) - 171"" HOOD LENGTH", 2450,
 IF(B4="1 END PANEL (FRYER) - 156"" HOOD LENGTH", 2200,
 IF(B4="1 END PANEL (FRYER) - 171"" HOOD LENGTH", 2450, ""))))))</f>
        <v>2450</v>
      </c>
      <c r="I14" s="28">
        <v>2446</v>
      </c>
      <c r="J14" s="97" t="s">
        <v>9</v>
      </c>
      <c r="K14" s="56">
        <v>817</v>
      </c>
      <c r="L14" s="57">
        <v>625</v>
      </c>
      <c r="M14" s="56">
        <v>817</v>
      </c>
      <c r="N14" s="58">
        <v>625</v>
      </c>
      <c r="O14" s="35">
        <v>3</v>
      </c>
      <c r="P14" s="47">
        <v>154</v>
      </c>
      <c r="Q14" s="37">
        <v>121</v>
      </c>
      <c r="R14" s="38">
        <v>3</v>
      </c>
      <c r="S14" s="38">
        <v>10.199999999999999</v>
      </c>
      <c r="T14" s="38">
        <v>5.0999999999999996</v>
      </c>
      <c r="U14" s="38">
        <v>4.5</v>
      </c>
      <c r="V14" s="33">
        <f t="shared" si="0"/>
        <v>1.312902434316354</v>
      </c>
      <c r="W14" s="33">
        <f t="shared" si="1"/>
        <v>0.91020546916890077</v>
      </c>
      <c r="X14" s="91">
        <f t="shared" si="2"/>
        <v>-0.30672268907563033</v>
      </c>
    </row>
    <row r="15" spans="1:33" ht="20.100000000000001" customHeight="1" thickBot="1">
      <c r="A15" s="79"/>
      <c r="B15" s="80" t="s">
        <v>57</v>
      </c>
      <c r="C15" s="81" t="s">
        <v>5</v>
      </c>
      <c r="D15" s="73" t="s">
        <v>58</v>
      </c>
      <c r="E15" s="10" t="s">
        <v>59</v>
      </c>
      <c r="F15" s="27">
        <v>150</v>
      </c>
      <c r="G15" s="52">
        <f>IF(C15="Yes",150,0)</f>
        <v>150</v>
      </c>
      <c r="H15" s="50">
        <v>150</v>
      </c>
      <c r="I15" s="96">
        <f>IF(C15="Yes",150,0)</f>
        <v>150</v>
      </c>
      <c r="J15" s="101"/>
      <c r="K15" s="40"/>
      <c r="L15" s="41"/>
      <c r="M15" s="40"/>
      <c r="N15" s="42"/>
      <c r="O15" s="40"/>
      <c r="P15" s="48"/>
      <c r="Q15" s="43"/>
      <c r="R15" s="44"/>
      <c r="S15" s="44"/>
      <c r="T15" s="44"/>
      <c r="U15" s="44"/>
      <c r="V15" s="44"/>
      <c r="W15" s="45"/>
      <c r="X15" s="46"/>
    </row>
    <row r="16" spans="1:33" ht="20.100000000000001" customHeight="1">
      <c r="D16" s="14"/>
      <c r="E16" s="14"/>
      <c r="F16" s="15"/>
      <c r="G16" s="15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4"/>
      <c r="T16" s="8"/>
    </row>
    <row r="17" spans="1:20" ht="20.100000000000001" customHeight="1" thickBot="1">
      <c r="D17" s="13" t="s">
        <v>60</v>
      </c>
      <c r="E17" s="11"/>
      <c r="F17" s="11"/>
      <c r="G17" s="11"/>
      <c r="H17" s="7"/>
      <c r="I17" s="7"/>
      <c r="J17" s="7"/>
      <c r="K17" s="7"/>
      <c r="L17" s="7"/>
      <c r="M17" s="7"/>
      <c r="N17" s="7"/>
      <c r="O17" s="7"/>
      <c r="P17" s="7"/>
      <c r="Q17" s="7"/>
      <c r="R17" s="4"/>
      <c r="S17" s="8"/>
    </row>
    <row r="18" spans="1:20" ht="20.100000000000001" customHeight="1" thickBot="1">
      <c r="D18" s="157"/>
      <c r="E18" s="158"/>
      <c r="F18" s="22" t="s">
        <v>29</v>
      </c>
      <c r="G18" s="18" t="s">
        <v>20</v>
      </c>
      <c r="H18" s="22" t="s">
        <v>30</v>
      </c>
      <c r="I18" s="18" t="s">
        <v>21</v>
      </c>
      <c r="J18" s="98"/>
      <c r="K18" s="152" t="s">
        <v>61</v>
      </c>
      <c r="L18" s="153"/>
      <c r="M18" s="153"/>
      <c r="N18" s="154"/>
      <c r="O18" s="69"/>
      <c r="P18" s="74"/>
      <c r="Q18" s="78" t="s">
        <v>62</v>
      </c>
      <c r="R18" s="111" t="s">
        <v>63</v>
      </c>
      <c r="S18" s="112"/>
      <c r="T18" s="77"/>
    </row>
    <row r="19" spans="1:20" ht="20.100000000000001" customHeight="1">
      <c r="D19" s="126" t="s">
        <v>64</v>
      </c>
      <c r="E19" s="127"/>
      <c r="F19" s="23">
        <f>SUM(F11:F13)</f>
        <v>3450</v>
      </c>
      <c r="G19" s="19">
        <f>G11+G12+G13</f>
        <v>5061</v>
      </c>
      <c r="H19" s="23">
        <f>SUM(H11:H13)</f>
        <v>2700</v>
      </c>
      <c r="I19" s="19">
        <f>I11+I12+I13</f>
        <v>2766</v>
      </c>
      <c r="J19" s="99"/>
      <c r="K19" s="122" t="s">
        <v>65</v>
      </c>
      <c r="L19" s="123"/>
      <c r="M19" s="124">
        <v>-8.0000000000000002E-3</v>
      </c>
      <c r="N19" s="125"/>
      <c r="O19" s="70"/>
      <c r="P19" s="75" t="s">
        <v>20</v>
      </c>
      <c r="Q19" s="92">
        <f>SUM(V11:V15)</f>
        <v>6.7592576943699738</v>
      </c>
      <c r="R19" s="113">
        <f>SUM(G11:G13)</f>
        <v>5061</v>
      </c>
      <c r="S19" s="114"/>
      <c r="T19" s="3"/>
    </row>
    <row r="20" spans="1:20" ht="20.100000000000001" customHeight="1" thickBot="1">
      <c r="D20" s="159" t="s">
        <v>66</v>
      </c>
      <c r="E20" s="160"/>
      <c r="F20" s="24">
        <f>F14+F15</f>
        <v>3350</v>
      </c>
      <c r="G20" s="20">
        <f>G15+G14</f>
        <v>3260</v>
      </c>
      <c r="H20" s="24">
        <f>H14+H15</f>
        <v>2600</v>
      </c>
      <c r="I20" s="20">
        <f>I15+I14</f>
        <v>2596</v>
      </c>
      <c r="J20" s="99"/>
      <c r="K20" s="148" t="s">
        <v>67</v>
      </c>
      <c r="L20" s="149"/>
      <c r="M20" s="161">
        <v>1.04E-2</v>
      </c>
      <c r="N20" s="162"/>
      <c r="O20" s="70"/>
      <c r="P20" s="76" t="s">
        <v>21</v>
      </c>
      <c r="Q20" s="93">
        <f>SUM(W11:W15)</f>
        <v>5.659619159678285</v>
      </c>
      <c r="R20" s="133">
        <f>SUM(I11:I13)</f>
        <v>2766</v>
      </c>
      <c r="S20" s="134"/>
      <c r="T20"/>
    </row>
    <row r="21" spans="1:20" ht="18" customHeight="1" thickBot="1">
      <c r="D21" s="155" t="s">
        <v>68</v>
      </c>
      <c r="E21" s="156"/>
      <c r="F21" s="25">
        <f>F19-F20</f>
        <v>100</v>
      </c>
      <c r="G21" s="21">
        <f>G19-G20</f>
        <v>1801</v>
      </c>
      <c r="H21" s="25">
        <f>H19-H20</f>
        <v>100</v>
      </c>
      <c r="I21" s="21">
        <f>I19-I20</f>
        <v>170</v>
      </c>
      <c r="J21" s="100"/>
      <c r="K21" s="150" t="s">
        <v>69</v>
      </c>
      <c r="L21" s="151"/>
      <c r="M21" s="128">
        <f>IFERROR(AVERAGE(M19:N20),0)</f>
        <v>1.1999999999999997E-3</v>
      </c>
      <c r="N21" s="129"/>
      <c r="O21" s="70"/>
      <c r="P21" s="82" t="s">
        <v>70</v>
      </c>
      <c r="Q21" s="94">
        <f>Q20-Q19</f>
        <v>-1.0996385346916888</v>
      </c>
      <c r="R21" s="135">
        <f>R20-R19</f>
        <v>-2295</v>
      </c>
      <c r="S21" s="136"/>
      <c r="T21"/>
    </row>
    <row r="22" spans="1:20" ht="13.7" customHeight="1">
      <c r="D22" s="16"/>
      <c r="E22" s="16"/>
      <c r="F22" s="17"/>
      <c r="G22" s="17"/>
      <c r="H22" s="5"/>
      <c r="I22" s="6"/>
      <c r="J22" s="6"/>
      <c r="K22" s="6"/>
      <c r="L22" s="6"/>
      <c r="M22" s="6"/>
      <c r="N22" s="6"/>
      <c r="O22" s="6"/>
      <c r="P22" s="6"/>
      <c r="Q22" s="6"/>
      <c r="R22" s="3"/>
    </row>
    <row r="23" spans="1:20" ht="13.7" customHeight="1">
      <c r="A23" s="109" t="s">
        <v>71</v>
      </c>
      <c r="D23" s="16"/>
      <c r="E23" s="16"/>
      <c r="F23" s="17"/>
      <c r="G23" s="17"/>
      <c r="H23" s="5"/>
      <c r="I23" s="6"/>
      <c r="J23" s="6"/>
      <c r="K23" s="6"/>
      <c r="L23" s="6"/>
      <c r="M23" s="6"/>
      <c r="N23" s="6"/>
      <c r="O23" s="6"/>
      <c r="P23" s="6"/>
      <c r="Q23" s="6"/>
      <c r="R23" s="3"/>
    </row>
    <row r="24" spans="1:20" ht="13.9">
      <c r="A24" s="107" t="s">
        <v>72</v>
      </c>
      <c r="B24" s="164" t="s">
        <v>73</v>
      </c>
      <c r="C24" s="165"/>
      <c r="D24" s="165"/>
      <c r="E24" s="165"/>
      <c r="F24" s="165"/>
      <c r="G24" s="165"/>
      <c r="H24" s="165"/>
      <c r="I24" s="165"/>
      <c r="J24" s="165"/>
      <c r="K24" s="165"/>
      <c r="L24" s="166"/>
      <c r="M24" s="2"/>
      <c r="N24" s="2"/>
      <c r="O24" s="2"/>
      <c r="P24" s="2"/>
      <c r="Q24" s="2"/>
      <c r="R24" s="2"/>
    </row>
    <row r="25" spans="1:20" ht="13.9">
      <c r="A25" s="108" t="s">
        <v>74</v>
      </c>
      <c r="B25" s="163" t="s">
        <v>75</v>
      </c>
      <c r="C25" s="163"/>
      <c r="D25" s="163"/>
      <c r="E25" s="163"/>
      <c r="F25" s="163"/>
      <c r="G25" s="163"/>
      <c r="H25" s="163"/>
      <c r="I25" s="163"/>
      <c r="J25" s="163"/>
      <c r="K25" s="163"/>
      <c r="L25" s="163"/>
    </row>
    <row r="26" spans="1:20" ht="13.9">
      <c r="A26" s="29" t="s">
        <v>49</v>
      </c>
      <c r="B26" s="163" t="s">
        <v>76</v>
      </c>
      <c r="C26" s="163"/>
      <c r="D26" s="163"/>
      <c r="E26" s="163"/>
      <c r="F26" s="163"/>
      <c r="G26" s="163"/>
      <c r="H26" s="163"/>
      <c r="I26" s="163"/>
      <c r="J26" s="163"/>
      <c r="K26" s="163"/>
      <c r="L26" s="163"/>
      <c r="M26" s="2"/>
      <c r="N26" s="2"/>
      <c r="O26" s="2"/>
      <c r="P26" s="2"/>
      <c r="Q26" s="2"/>
      <c r="R26" s="2"/>
    </row>
    <row r="27" spans="1:20" ht="13.9">
      <c r="A27" s="29"/>
      <c r="B27" s="163"/>
      <c r="C27" s="163"/>
      <c r="D27" s="163"/>
      <c r="E27" s="163"/>
      <c r="F27" s="163"/>
      <c r="G27" s="163"/>
      <c r="H27" s="163"/>
      <c r="I27" s="163"/>
      <c r="J27" s="163"/>
      <c r="K27" s="163"/>
      <c r="L27" s="163"/>
      <c r="M27" s="2"/>
      <c r="N27" s="2"/>
      <c r="O27" s="2"/>
      <c r="P27" s="2"/>
      <c r="Q27" s="2"/>
      <c r="R27" s="2"/>
    </row>
    <row r="28" spans="1:20" ht="13.9">
      <c r="A28" s="29"/>
      <c r="B28" s="163"/>
      <c r="C28" s="163"/>
      <c r="D28" s="163"/>
      <c r="E28" s="163"/>
      <c r="F28" s="163"/>
      <c r="G28" s="163"/>
      <c r="H28" s="163"/>
      <c r="I28" s="163"/>
      <c r="J28" s="163"/>
      <c r="K28" s="163"/>
      <c r="L28" s="163"/>
      <c r="M28" s="2"/>
      <c r="N28" s="2"/>
      <c r="O28" s="2"/>
      <c r="P28" s="2"/>
      <c r="Q28" s="2"/>
      <c r="R28" s="2"/>
    </row>
    <row r="29" spans="1:20" ht="13.9">
      <c r="A29" s="29"/>
      <c r="B29" s="163"/>
      <c r="C29" s="163"/>
      <c r="D29" s="163"/>
      <c r="E29" s="163"/>
      <c r="F29" s="163"/>
      <c r="G29" s="163"/>
      <c r="H29" s="163"/>
      <c r="I29" s="163"/>
      <c r="J29" s="163"/>
      <c r="K29" s="163"/>
      <c r="L29" s="163"/>
      <c r="M29" s="2"/>
      <c r="N29" s="2"/>
      <c r="O29" s="2"/>
      <c r="P29" s="2"/>
      <c r="Q29" s="2"/>
      <c r="R29" s="2"/>
    </row>
    <row r="30" spans="1:20" ht="13.9">
      <c r="A30" s="29"/>
      <c r="B30" s="163"/>
      <c r="C30" s="163"/>
      <c r="D30" s="163"/>
      <c r="E30" s="163"/>
      <c r="F30" s="163"/>
      <c r="G30" s="163"/>
      <c r="H30" s="163"/>
      <c r="I30" s="163"/>
      <c r="J30" s="163"/>
      <c r="K30" s="163"/>
      <c r="L30" s="163"/>
      <c r="M30" s="2"/>
      <c r="N30" s="2"/>
      <c r="O30" s="2"/>
      <c r="P30" s="2"/>
      <c r="Q30" s="2"/>
      <c r="R30" s="2"/>
    </row>
    <row r="31" spans="1:20" ht="13.9">
      <c r="A31" s="29"/>
      <c r="B31" s="163"/>
      <c r="C31" s="163"/>
      <c r="D31" s="163"/>
      <c r="E31" s="163"/>
      <c r="F31" s="163"/>
      <c r="G31" s="163"/>
      <c r="H31" s="163"/>
      <c r="I31" s="163"/>
      <c r="J31" s="163"/>
      <c r="K31" s="163"/>
      <c r="L31" s="163"/>
      <c r="M31" s="2"/>
      <c r="N31" s="2"/>
      <c r="O31" s="2"/>
      <c r="P31" s="2"/>
      <c r="Q31" s="2"/>
      <c r="R31" s="2"/>
    </row>
    <row r="32" spans="1:20" ht="13.9">
      <c r="A32" s="29"/>
      <c r="B32" s="163"/>
      <c r="C32" s="163"/>
      <c r="D32" s="163"/>
      <c r="E32" s="163"/>
      <c r="F32" s="163"/>
      <c r="G32" s="163"/>
      <c r="H32" s="163"/>
      <c r="I32" s="163"/>
      <c r="J32" s="163"/>
      <c r="K32" s="163"/>
      <c r="L32" s="163"/>
      <c r="M32" s="2"/>
      <c r="N32" s="2"/>
      <c r="O32" s="2"/>
      <c r="P32" s="2"/>
      <c r="Q32" s="2"/>
      <c r="R32" s="2"/>
    </row>
    <row r="33" spans="1:18">
      <c r="A33" s="32"/>
      <c r="B33" s="167"/>
      <c r="C33" s="167"/>
      <c r="D33" s="167"/>
      <c r="E33" s="167"/>
      <c r="F33" s="167"/>
      <c r="G33" s="167"/>
      <c r="H33" s="167"/>
      <c r="I33" s="167"/>
      <c r="J33" s="167"/>
      <c r="K33" s="167"/>
      <c r="L33" s="167"/>
      <c r="M33" s="2"/>
      <c r="N33" s="2"/>
      <c r="O33" s="2"/>
      <c r="P33" s="2"/>
      <c r="Q33" s="2"/>
      <c r="R33" s="2"/>
    </row>
    <row r="34" spans="1:18"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</row>
    <row r="35" spans="1:18"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</row>
    <row r="36" spans="1:18"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</row>
    <row r="37" spans="1:18"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</row>
    <row r="38" spans="1:18"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</row>
    <row r="39" spans="1:18"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</row>
    <row r="40" spans="1:18"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</row>
    <row r="41" spans="1:18"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</row>
    <row r="42" spans="1:18"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</row>
    <row r="43" spans="1:18"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</row>
    <row r="44" spans="1:18"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</row>
    <row r="45" spans="1:18"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</row>
    <row r="46" spans="1:18"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</row>
    <row r="47" spans="1:18"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</row>
    <row r="48" spans="1:18"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</row>
    <row r="49" spans="4:18"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</row>
    <row r="50" spans="4:18"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</row>
    <row r="51" spans="4:18"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</row>
    <row r="52" spans="4:18"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</row>
    <row r="53" spans="4:18"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</row>
    <row r="54" spans="4:18"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</row>
    <row r="55" spans="4:18"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</row>
    <row r="56" spans="4:18"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</row>
    <row r="57" spans="4:18"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</row>
    <row r="58" spans="4:18"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</row>
    <row r="59" spans="4:18"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</row>
    <row r="60" spans="4:18"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</row>
    <row r="61" spans="4:18"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</row>
    <row r="62" spans="4:18"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</row>
    <row r="63" spans="4:18"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</row>
    <row r="64" spans="4:18"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</row>
    <row r="65" spans="4:18"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</row>
    <row r="66" spans="4:18"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</row>
    <row r="67" spans="4:18"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</row>
    <row r="68" spans="4:18"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</row>
    <row r="69" spans="4:18"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</row>
    <row r="70" spans="4:18"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</row>
    <row r="71" spans="4:18"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</row>
    <row r="72" spans="4:18"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</row>
    <row r="73" spans="4:18"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</row>
    <row r="74" spans="4:18"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</row>
    <row r="75" spans="4:18"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</row>
    <row r="76" spans="4:18"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</row>
    <row r="77" spans="4:18"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</row>
    <row r="78" spans="4:18"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</row>
    <row r="79" spans="4:18"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</row>
    <row r="80" spans="4:18"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</row>
    <row r="81" spans="4:18"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</row>
    <row r="82" spans="4:18"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</row>
    <row r="83" spans="4:18"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</row>
    <row r="84" spans="4:18"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</row>
    <row r="85" spans="4:18"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</row>
    <row r="86" spans="4:18"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</row>
    <row r="87" spans="4:18"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</row>
    <row r="88" spans="4:18"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</row>
    <row r="89" spans="4:18"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</row>
    <row r="90" spans="4:18"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</row>
    <row r="91" spans="4:18"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</row>
    <row r="92" spans="4:18"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</row>
    <row r="93" spans="4:18"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</row>
    <row r="94" spans="4:18"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</row>
    <row r="95" spans="4:18"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</row>
    <row r="96" spans="4:18"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</row>
    <row r="97" spans="4:18"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</row>
    <row r="98" spans="4:18"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</row>
    <row r="99" spans="4:18"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</row>
    <row r="100" spans="4:18"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</row>
    <row r="101" spans="4:18"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</row>
    <row r="102" spans="4:18"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</row>
    <row r="103" spans="4:18"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</row>
    <row r="104" spans="4:18"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</row>
    <row r="105" spans="4:18"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</row>
    <row r="106" spans="4:18"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</row>
    <row r="107" spans="4:18"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</row>
    <row r="108" spans="4:18"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</row>
    <row r="109" spans="4:18"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</row>
    <row r="110" spans="4:18"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</row>
    <row r="111" spans="4:18"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</row>
    <row r="112" spans="4:18"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</row>
    <row r="113" spans="4:18"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</row>
    <row r="114" spans="4:18"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</row>
    <row r="115" spans="4:18"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</row>
    <row r="116" spans="4:18"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</row>
    <row r="117" spans="4:18"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</row>
    <row r="118" spans="4:18"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</row>
    <row r="119" spans="4:18"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</row>
    <row r="120" spans="4:18"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</row>
    <row r="121" spans="4:18"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</row>
    <row r="122" spans="4:18"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</row>
    <row r="123" spans="4:18"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</row>
    <row r="124" spans="4:18"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</row>
    <row r="125" spans="4:18"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</row>
    <row r="126" spans="4:18"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</row>
    <row r="127" spans="4:18"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</row>
    <row r="128" spans="4:18"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</row>
    <row r="129" spans="4:18"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</row>
    <row r="130" spans="4:18"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</row>
    <row r="131" spans="4:18"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</row>
    <row r="132" spans="4:18"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</row>
    <row r="133" spans="4:18"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</row>
    <row r="134" spans="4:18"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</row>
    <row r="135" spans="4:18"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</row>
    <row r="136" spans="4:18"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</row>
    <row r="137" spans="4:18"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</row>
    <row r="138" spans="4:18"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</row>
    <row r="139" spans="4:18"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</row>
    <row r="140" spans="4:18"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</row>
    <row r="141" spans="4:18"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</row>
    <row r="142" spans="4:18"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</row>
    <row r="143" spans="4:18"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</row>
    <row r="144" spans="4:18"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</row>
    <row r="145" spans="4:18"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</row>
    <row r="146" spans="4:18"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</row>
    <row r="147" spans="4:18"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</row>
    <row r="148" spans="4:18"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</row>
    <row r="149" spans="4:18"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</row>
    <row r="150" spans="4:18"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</row>
    <row r="151" spans="4:18"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</row>
    <row r="152" spans="4:18"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</row>
    <row r="153" spans="4:18"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</row>
    <row r="154" spans="4:18"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</row>
    <row r="155" spans="4:18"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</row>
    <row r="156" spans="4:18"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</row>
    <row r="157" spans="4:18"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</row>
    <row r="158" spans="4:18"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</row>
    <row r="159" spans="4:18"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</row>
    <row r="160" spans="4:18"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</row>
    <row r="161" spans="4:18"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</row>
    <row r="162" spans="4:18"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</row>
    <row r="163" spans="4:18"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</row>
    <row r="164" spans="4:18"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</row>
    <row r="165" spans="4:18"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</row>
    <row r="166" spans="4:18"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</row>
    <row r="167" spans="4:18"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</row>
    <row r="168" spans="4:18"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</row>
    <row r="169" spans="4:18"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</row>
    <row r="170" spans="4:18"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</row>
    <row r="171" spans="4:18"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</row>
    <row r="172" spans="4:18"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</row>
    <row r="173" spans="4:18"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</row>
    <row r="174" spans="4:18"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</row>
    <row r="175" spans="4:18"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</row>
    <row r="176" spans="4:18"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</row>
    <row r="177" spans="4:18"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</row>
    <row r="178" spans="4:18"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</row>
    <row r="179" spans="4:18"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</row>
    <row r="180" spans="4:18"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</row>
    <row r="181" spans="4:18"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</row>
    <row r="182" spans="4:18"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</row>
    <row r="183" spans="4:18"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</row>
    <row r="184" spans="4:18"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</row>
    <row r="185" spans="4:18"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</row>
    <row r="186" spans="4:18"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</row>
    <row r="187" spans="4:18"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</row>
    <row r="188" spans="4:18"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</row>
    <row r="189" spans="4:18"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</row>
    <row r="190" spans="4:18"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</row>
    <row r="191" spans="4:18"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</row>
    <row r="192" spans="4:18"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</row>
    <row r="193" spans="4:18"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</row>
    <row r="194" spans="4:18"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</row>
    <row r="195" spans="4:18"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</row>
    <row r="196" spans="4:18"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</row>
    <row r="197" spans="4:18"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</row>
    <row r="198" spans="4:18"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</row>
    <row r="199" spans="4:18"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</row>
    <row r="200" spans="4:18"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</row>
    <row r="201" spans="4:18"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</row>
    <row r="202" spans="4:18"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</row>
    <row r="203" spans="4:18"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</row>
    <row r="204" spans="4:18"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</row>
    <row r="205" spans="4:18"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</row>
    <row r="206" spans="4:18"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</row>
    <row r="207" spans="4:18"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</row>
    <row r="208" spans="4:18"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</row>
    <row r="209" spans="4:18"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</row>
    <row r="210" spans="4:18"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</row>
    <row r="211" spans="4:18"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</row>
    <row r="212" spans="4:18"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</row>
    <row r="213" spans="4:18"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</row>
    <row r="214" spans="4:18"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</row>
    <row r="215" spans="4:18"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</row>
    <row r="216" spans="4:18"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</row>
    <row r="217" spans="4:18"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</row>
    <row r="218" spans="4:18"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</row>
    <row r="219" spans="4:18"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</row>
    <row r="220" spans="4:18"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</row>
    <row r="221" spans="4:18"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</row>
    <row r="222" spans="4:18"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</row>
    <row r="223" spans="4:18"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</row>
    <row r="224" spans="4:18"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</row>
    <row r="225" spans="4:18"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</row>
    <row r="226" spans="4:18"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</row>
    <row r="227" spans="4:18"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</row>
    <row r="228" spans="4:18"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</row>
    <row r="229" spans="4:18"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</row>
    <row r="230" spans="4:18"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</row>
    <row r="231" spans="4:18"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</row>
    <row r="232" spans="4:18"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</row>
    <row r="233" spans="4:18"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</row>
    <row r="234" spans="4:18"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</row>
    <row r="235" spans="4:18"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</row>
    <row r="236" spans="4:18"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</row>
    <row r="237" spans="4:18"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</row>
    <row r="238" spans="4:18"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</row>
    <row r="239" spans="4:18"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</row>
    <row r="240" spans="4:18"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</row>
    <row r="241" spans="4:18"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</row>
    <row r="242" spans="4:18"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</row>
    <row r="243" spans="4:18"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</row>
    <row r="244" spans="4:18"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</row>
    <row r="245" spans="4:18"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</row>
    <row r="246" spans="4:18"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</row>
    <row r="247" spans="4:18"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</row>
    <row r="248" spans="4:18"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</row>
    <row r="249" spans="4:18"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</row>
    <row r="250" spans="4:18"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</row>
    <row r="251" spans="4:18"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</row>
    <row r="252" spans="4:18"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</row>
    <row r="253" spans="4:18"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</row>
    <row r="254" spans="4:18"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</row>
    <row r="255" spans="4:18"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</row>
    <row r="256" spans="4:18"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</row>
    <row r="257" spans="4:18"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</row>
    <row r="258" spans="4:18"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</row>
    <row r="259" spans="4:18"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</row>
    <row r="260" spans="4:18"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</row>
    <row r="261" spans="4:18"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</row>
    <row r="262" spans="4:18"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</row>
    <row r="263" spans="4:18"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</row>
    <row r="264" spans="4:18"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</row>
    <row r="265" spans="4:18"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</row>
    <row r="266" spans="4:18"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</row>
    <row r="267" spans="4:18"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</row>
    <row r="268" spans="4:18"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</row>
    <row r="269" spans="4:18"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</row>
    <row r="270" spans="4:18"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</row>
    <row r="271" spans="4:18"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</row>
    <row r="272" spans="4:18"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</row>
    <row r="273" spans="4:18"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</row>
    <row r="274" spans="4:18"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</row>
    <row r="275" spans="4:18"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</row>
    <row r="276" spans="4:18"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</row>
    <row r="277" spans="4:18"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</row>
    <row r="278" spans="4:18"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</row>
    <row r="279" spans="4:18"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</row>
    <row r="280" spans="4:18"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</row>
    <row r="281" spans="4:18"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</row>
    <row r="282" spans="4:18"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</row>
    <row r="283" spans="4:18"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</row>
    <row r="284" spans="4:18"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</row>
    <row r="285" spans="4:18"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</row>
    <row r="286" spans="4:18"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</row>
    <row r="287" spans="4:18"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</row>
    <row r="288" spans="4:18"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</row>
    <row r="289" spans="4:18"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</row>
    <row r="290" spans="4:18"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</row>
    <row r="291" spans="4:18"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</row>
    <row r="292" spans="4:18"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</row>
    <row r="293" spans="4:18"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</row>
    <row r="294" spans="4:18"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</row>
    <row r="295" spans="4:18"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</row>
    <row r="296" spans="4:18"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</row>
    <row r="297" spans="4:18"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</row>
    <row r="298" spans="4:18"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</row>
    <row r="299" spans="4:18"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</row>
    <row r="300" spans="4:18"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</row>
    <row r="301" spans="4:18"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</row>
    <row r="302" spans="4:18"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</row>
    <row r="303" spans="4:18"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</row>
    <row r="304" spans="4:18"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</row>
    <row r="305" spans="4:18"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</row>
    <row r="306" spans="4:18"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</row>
    <row r="307" spans="4:18"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</row>
    <row r="308" spans="4:18"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</row>
    <row r="309" spans="4:18"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</row>
    <row r="310" spans="4:18"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</row>
    <row r="311" spans="4:18"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</row>
    <row r="312" spans="4:18"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</row>
    <row r="313" spans="4:18"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</row>
    <row r="314" spans="4:18"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</row>
    <row r="315" spans="4:18"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</row>
    <row r="316" spans="4:18"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</row>
    <row r="317" spans="4:18"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</row>
    <row r="318" spans="4:18"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</row>
    <row r="319" spans="4:18"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</row>
    <row r="320" spans="4:18"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</row>
    <row r="321" spans="4:18"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</row>
    <row r="322" spans="4:18"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</row>
    <row r="323" spans="4:18"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</row>
    <row r="324" spans="4:18"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</row>
    <row r="325" spans="4:18"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</row>
    <row r="326" spans="4:18"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</row>
    <row r="327" spans="4:18"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</row>
    <row r="328" spans="4:18"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</row>
    <row r="329" spans="4:18"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</row>
    <row r="330" spans="4:18"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</row>
    <row r="331" spans="4:18"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</row>
    <row r="332" spans="4:18"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</row>
    <row r="333" spans="4:18"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</row>
    <row r="334" spans="4:18"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</row>
    <row r="335" spans="4:18"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</row>
    <row r="336" spans="4:18"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</row>
    <row r="337" spans="4:18"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</row>
    <row r="338" spans="4:18"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</row>
    <row r="339" spans="4:18"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</row>
    <row r="340" spans="4:18"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</row>
    <row r="341" spans="4:18"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</row>
    <row r="342" spans="4:18"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</row>
    <row r="343" spans="4:18"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</row>
    <row r="344" spans="4:18"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</row>
    <row r="345" spans="4:18"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</row>
    <row r="346" spans="4:18"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</row>
    <row r="347" spans="4:18"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</row>
    <row r="348" spans="4:18"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</row>
    <row r="349" spans="4:18"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</row>
    <row r="350" spans="4:18"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</row>
    <row r="351" spans="4:18"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</row>
    <row r="352" spans="4:18"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</row>
    <row r="353" spans="4:18"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</row>
    <row r="354" spans="4:18"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</row>
    <row r="355" spans="4:18"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</row>
    <row r="356" spans="4:18"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</row>
    <row r="357" spans="4:18"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</row>
    <row r="358" spans="4:18"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</row>
    <row r="359" spans="4:18"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</row>
    <row r="360" spans="4:18"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</row>
    <row r="361" spans="4:18"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</row>
    <row r="362" spans="4:18"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</row>
    <row r="363" spans="4:18"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</row>
    <row r="364" spans="4:18"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</row>
    <row r="365" spans="4:18"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</row>
    <row r="366" spans="4:18"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</row>
    <row r="367" spans="4:18"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</row>
    <row r="368" spans="4:18"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</row>
    <row r="369" spans="4:18"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</row>
    <row r="370" spans="4:18"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</row>
    <row r="371" spans="4:18"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</row>
    <row r="372" spans="4:18"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</row>
    <row r="373" spans="4:18"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</row>
    <row r="374" spans="4:18"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</row>
    <row r="375" spans="4:18"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</row>
    <row r="376" spans="4:18"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</row>
    <row r="377" spans="4:18"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</row>
    <row r="378" spans="4:18"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</row>
    <row r="379" spans="4:18"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</row>
    <row r="380" spans="4:18"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</row>
    <row r="381" spans="4:18"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</row>
    <row r="382" spans="4:18"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</row>
    <row r="383" spans="4:18"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</row>
    <row r="384" spans="4:18"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</row>
    <row r="385" spans="4:18"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</row>
    <row r="386" spans="4:18"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</row>
    <row r="387" spans="4:18"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</row>
    <row r="388" spans="4:18"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</row>
    <row r="389" spans="4:18"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</row>
    <row r="390" spans="4:18"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</row>
    <row r="391" spans="4:18"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</row>
    <row r="392" spans="4:18"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</row>
    <row r="393" spans="4:18"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</row>
    <row r="394" spans="4:18"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</row>
    <row r="395" spans="4:18"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</row>
    <row r="396" spans="4:18"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</row>
    <row r="397" spans="4:18"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</row>
    <row r="398" spans="4:18"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</row>
    <row r="399" spans="4:18"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</row>
    <row r="400" spans="4:18"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</row>
    <row r="401" spans="4:18"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</row>
    <row r="402" spans="4:18"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</row>
    <row r="403" spans="4:18"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</row>
    <row r="404" spans="4:18"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</row>
    <row r="405" spans="4:18"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</row>
    <row r="406" spans="4:18"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</row>
    <row r="407" spans="4:18"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</row>
    <row r="408" spans="4:18"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</row>
    <row r="409" spans="4:18"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</row>
    <row r="410" spans="4:18"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</row>
    <row r="411" spans="4:18"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</row>
    <row r="412" spans="4:18"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</row>
    <row r="413" spans="4:18"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</row>
    <row r="414" spans="4:18"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</row>
    <row r="415" spans="4:18"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</row>
    <row r="416" spans="4:18"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</row>
    <row r="417" spans="4:18"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</row>
    <row r="418" spans="4:18"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</row>
    <row r="419" spans="4:18"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</row>
    <row r="420" spans="4:18"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</row>
    <row r="421" spans="4:18"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</row>
    <row r="422" spans="4:18"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</row>
    <row r="423" spans="4:18"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</row>
    <row r="424" spans="4:18"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</row>
    <row r="425" spans="4:18"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</row>
    <row r="426" spans="4:18"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</row>
    <row r="427" spans="4:18"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</row>
    <row r="428" spans="4:18"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</row>
    <row r="429" spans="4:18"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</row>
    <row r="430" spans="4:18"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</row>
    <row r="431" spans="4:18"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</row>
    <row r="432" spans="4:18"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</row>
    <row r="433" spans="4:18"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</row>
    <row r="434" spans="4:18"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</row>
    <row r="435" spans="4:18"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</row>
    <row r="436" spans="4:18"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</row>
    <row r="437" spans="4:18"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</row>
    <row r="438" spans="4:18"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</row>
    <row r="439" spans="4:18"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</row>
    <row r="440" spans="4:18"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</row>
    <row r="441" spans="4:18"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</row>
    <row r="442" spans="4:18"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</row>
    <row r="443" spans="4:18"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</row>
    <row r="444" spans="4:18"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</row>
    <row r="445" spans="4:18"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</row>
    <row r="446" spans="4:18"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</row>
    <row r="447" spans="4:18"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</row>
    <row r="448" spans="4:18"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</row>
    <row r="449" spans="4:18"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</row>
    <row r="450" spans="4:18"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</row>
    <row r="451" spans="4:18"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</row>
    <row r="452" spans="4:18"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</row>
    <row r="453" spans="4:18"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</row>
    <row r="454" spans="4:18"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</row>
    <row r="455" spans="4:18"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</row>
    <row r="456" spans="4:18"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</row>
    <row r="457" spans="4:18"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</row>
    <row r="458" spans="4:18"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</row>
    <row r="459" spans="4:18"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</row>
    <row r="460" spans="4:18"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</row>
    <row r="461" spans="4:18"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</row>
    <row r="462" spans="4:18"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</row>
    <row r="463" spans="4:18"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</row>
    <row r="464" spans="4:18"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</row>
    <row r="465" spans="4:18"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</row>
    <row r="466" spans="4:18"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</row>
    <row r="467" spans="4:18"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</row>
    <row r="468" spans="4:18"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</row>
    <row r="469" spans="4:18"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</row>
    <row r="470" spans="4:18"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</row>
    <row r="471" spans="4:18"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</row>
    <row r="472" spans="4:18"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</row>
    <row r="473" spans="4:18"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</row>
    <row r="474" spans="4:18"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</row>
    <row r="475" spans="4:18"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</row>
    <row r="476" spans="4:18"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</row>
    <row r="477" spans="4:18"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</row>
    <row r="478" spans="4:18"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</row>
    <row r="479" spans="4:18"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</row>
    <row r="480" spans="4:18"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</row>
    <row r="481" spans="4:18"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</row>
    <row r="482" spans="4:18"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</row>
    <row r="483" spans="4:18"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</row>
    <row r="484" spans="4:18"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</row>
    <row r="485" spans="4:18"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</row>
    <row r="486" spans="4:18"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</row>
    <row r="487" spans="4:18"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</row>
    <row r="488" spans="4:18"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</row>
    <row r="489" spans="4:18"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</row>
    <row r="490" spans="4:18"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</row>
    <row r="491" spans="4:18"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</row>
    <row r="492" spans="4:18"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</row>
    <row r="493" spans="4:18"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</row>
    <row r="494" spans="4:18"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</row>
    <row r="495" spans="4:18"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</row>
    <row r="496" spans="4:18"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</row>
    <row r="497" spans="4:18"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</row>
    <row r="498" spans="4:18"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</row>
    <row r="499" spans="4:18"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</row>
    <row r="500" spans="4:18"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</row>
    <row r="501" spans="4:18"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</row>
    <row r="502" spans="4:18"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</row>
    <row r="503" spans="4:18"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</row>
    <row r="504" spans="4:18"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</row>
    <row r="505" spans="4:18"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</row>
    <row r="506" spans="4:18"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</row>
    <row r="507" spans="4:18"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</row>
    <row r="508" spans="4:18"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</row>
    <row r="509" spans="4:18"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</row>
    <row r="510" spans="4:18"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</row>
    <row r="511" spans="4:18"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</row>
    <row r="512" spans="4:18"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</row>
    <row r="513" spans="4:18"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</row>
    <row r="514" spans="4:18"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</row>
    <row r="515" spans="4:18"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</row>
    <row r="516" spans="4:18"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</row>
    <row r="517" spans="4:18"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</row>
    <row r="518" spans="4:18"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</row>
    <row r="519" spans="4:18"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</row>
    <row r="520" spans="4:18"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</row>
    <row r="521" spans="4:18"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</row>
    <row r="522" spans="4:18"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</row>
    <row r="523" spans="4:18"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</row>
    <row r="524" spans="4:18"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</row>
    <row r="525" spans="4:18"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</row>
    <row r="526" spans="4:18"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</row>
    <row r="527" spans="4:18"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</row>
    <row r="528" spans="4:18"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</row>
    <row r="529" spans="4:18"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</row>
    <row r="530" spans="4:18"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</row>
    <row r="531" spans="4:18"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</row>
    <row r="532" spans="4:18"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</row>
    <row r="533" spans="4:18"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</row>
    <row r="534" spans="4:18"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</row>
    <row r="535" spans="4:18"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</row>
    <row r="536" spans="4:18"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</row>
    <row r="537" spans="4:18"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</row>
    <row r="538" spans="4:18"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</row>
    <row r="539" spans="4:18"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</row>
    <row r="540" spans="4:18"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</row>
    <row r="541" spans="4:18"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</row>
    <row r="542" spans="4:18"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</row>
    <row r="543" spans="4:18"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</row>
    <row r="544" spans="4:18"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</row>
    <row r="545" spans="4:18"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</row>
    <row r="546" spans="4:18"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</row>
    <row r="547" spans="4:18"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</row>
    <row r="548" spans="4:18"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</row>
    <row r="549" spans="4:18"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</row>
    <row r="550" spans="4:18"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</row>
    <row r="551" spans="4:18"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</row>
    <row r="552" spans="4:18"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</row>
    <row r="553" spans="4:18"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</row>
    <row r="554" spans="4:18"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</row>
    <row r="555" spans="4:18"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</row>
    <row r="556" spans="4:18"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</row>
    <row r="557" spans="4:18"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</row>
    <row r="558" spans="4:18"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</row>
    <row r="559" spans="4:18"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</row>
    <row r="560" spans="4:18"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</row>
    <row r="561" spans="8:18"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</row>
    <row r="562" spans="8:18"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</row>
    <row r="563" spans="8:18"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</row>
    <row r="564" spans="8:18"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</row>
    <row r="565" spans="8:18"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</row>
    <row r="566" spans="8:18"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</row>
    <row r="567" spans="8:18"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</row>
  </sheetData>
  <mergeCells count="40">
    <mergeCell ref="B31:L31"/>
    <mergeCell ref="B32:L32"/>
    <mergeCell ref="B24:L24"/>
    <mergeCell ref="B33:L33"/>
    <mergeCell ref="B26:L26"/>
    <mergeCell ref="B27:L27"/>
    <mergeCell ref="B28:L28"/>
    <mergeCell ref="B29:L29"/>
    <mergeCell ref="B30:L30"/>
    <mergeCell ref="B25:L25"/>
    <mergeCell ref="R20:S20"/>
    <mergeCell ref="R21:S21"/>
    <mergeCell ref="D6:S6"/>
    <mergeCell ref="A9:C9"/>
    <mergeCell ref="F9:G9"/>
    <mergeCell ref="H9:I9"/>
    <mergeCell ref="O9:X9"/>
    <mergeCell ref="M9:N9"/>
    <mergeCell ref="J9:J10"/>
    <mergeCell ref="K20:L20"/>
    <mergeCell ref="K21:L21"/>
    <mergeCell ref="K18:N18"/>
    <mergeCell ref="D21:E21"/>
    <mergeCell ref="D18:E18"/>
    <mergeCell ref="D20:E20"/>
    <mergeCell ref="M20:N20"/>
    <mergeCell ref="M21:N21"/>
    <mergeCell ref="B5:C5"/>
    <mergeCell ref="B3:C3"/>
    <mergeCell ref="B2:C2"/>
    <mergeCell ref="B6:C6"/>
    <mergeCell ref="R18:S18"/>
    <mergeCell ref="R19:S19"/>
    <mergeCell ref="B4:C4"/>
    <mergeCell ref="E9:E10"/>
    <mergeCell ref="D9:D10"/>
    <mergeCell ref="K9:L9"/>
    <mergeCell ref="K19:L19"/>
    <mergeCell ref="M19:N19"/>
    <mergeCell ref="D19:E19"/>
  </mergeCells>
  <conditionalFormatting sqref="C15">
    <cfRule type="cellIs" dxfId="1" priority="2" operator="equal">
      <formula>$AC$2</formula>
    </cfRule>
  </conditionalFormatting>
  <conditionalFormatting sqref="B4:C4">
    <cfRule type="cellIs" dxfId="0" priority="1" operator="equal">
      <formula>"SELECT FROM DROP DOWN LIST"</formula>
    </cfRule>
  </conditionalFormatting>
  <dataValidations count="3">
    <dataValidation type="list" showInputMessage="1" showErrorMessage="1" sqref="C15" xr:uid="{9CB38D20-0AA5-4E13-9E5D-5D70086092A8}">
      <formula1>$AC$2:$AC$4</formula1>
    </dataValidation>
    <dataValidation type="list" allowBlank="1" showInputMessage="1" showErrorMessage="1" sqref="J13:J14" xr:uid="{7E20F2C6-4C06-424D-A462-5557F77A20D7}">
      <formula1>$AC$2:$AC$4</formula1>
    </dataValidation>
    <dataValidation type="list" allowBlank="1" showInputMessage="1" sqref="B4:C4" xr:uid="{E516A0A0-5EB6-4E19-BC61-05F8475994C1}">
      <formula1>$AG$2:$AG$8</formula1>
    </dataValidation>
  </dataValidations>
  <printOptions horizontalCentered="1"/>
  <pageMargins left="0.25" right="0.23" top="0.25" bottom="0.25" header="0" footer="0"/>
  <pageSetup scale="47" fitToHeight="0" orientation="landscape" horizontalDpi="300" verticalDpi="300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xr:uid="{A73D6086-BBFF-434D-87E3-67D1A24A583F}">
          <x14:formula1>
            <xm:f>'Issue list'!$A$1:$A$13</xm:f>
          </x14:formula1>
          <xm:sqref>B25:L32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8BD423-EA3E-4BB4-8D8B-0812B53D53E6}">
  <dimension ref="A1:A13"/>
  <sheetViews>
    <sheetView workbookViewId="0">
      <selection activeCell="A3" sqref="A3"/>
    </sheetView>
  </sheetViews>
  <sheetFormatPr defaultRowHeight="13.15"/>
  <sheetData>
    <row r="1" spans="1:1">
      <c r="A1" s="1" t="s">
        <v>77</v>
      </c>
    </row>
    <row r="2" spans="1:1">
      <c r="A2" s="1" t="s">
        <v>78</v>
      </c>
    </row>
    <row r="3" spans="1:1">
      <c r="A3" s="1" t="s">
        <v>79</v>
      </c>
    </row>
    <row r="4" spans="1:1">
      <c r="A4" s="1" t="s">
        <v>80</v>
      </c>
    </row>
    <row r="5" spans="1:1">
      <c r="A5" s="1" t="s">
        <v>81</v>
      </c>
    </row>
    <row r="6" spans="1:1">
      <c r="A6" s="1" t="s">
        <v>82</v>
      </c>
    </row>
    <row r="7" spans="1:1">
      <c r="A7" s="1" t="s">
        <v>83</v>
      </c>
    </row>
    <row r="8" spans="1:1">
      <c r="A8" s="1" t="s">
        <v>84</v>
      </c>
    </row>
    <row r="9" spans="1:1">
      <c r="A9" s="1" t="s">
        <v>85</v>
      </c>
    </row>
    <row r="10" spans="1:1">
      <c r="A10" s="1" t="s">
        <v>86</v>
      </c>
    </row>
    <row r="11" spans="1:1">
      <c r="A11" s="1" t="s">
        <v>87</v>
      </c>
    </row>
    <row r="12" spans="1:1">
      <c r="A12" s="1" t="s">
        <v>75</v>
      </c>
    </row>
    <row r="13" spans="1:1">
      <c r="A13" s="1" t="s">
        <v>88</v>
      </c>
    </row>
  </sheetData>
  <sortState xmlns:xlrd2="http://schemas.microsoft.com/office/spreadsheetml/2017/richdata2" ref="A3:A13">
    <sortCondition ref="A3:A13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6" ma:contentTypeDescription="Create a new document." ma:contentTypeScope="" ma:versionID="54e4545fc32e3b672cf3b7df0613b785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571b4c7a2090382625cc6123eb0ded3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8D5C2BB-FD35-46B1-BB9D-80276C24A2EE}"/>
</file>

<file path=customXml/itemProps2.xml><?xml version="1.0" encoding="utf-8"?>
<ds:datastoreItem xmlns:ds="http://schemas.openxmlformats.org/officeDocument/2006/customXml" ds:itemID="{24885331-8427-4DF2-B3EC-5607E97706A9}"/>
</file>

<file path=customXml/itemProps3.xml><?xml version="1.0" encoding="utf-8"?>
<ds:datastoreItem xmlns:ds="http://schemas.openxmlformats.org/officeDocument/2006/customXml" ds:itemID="{28282CBD-E5D7-40DC-AD42-11B72219723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/>
  <cp:revision/>
  <dcterms:created xsi:type="dcterms:W3CDTF">2015-11-16T19:09:52Z</dcterms:created>
  <dcterms:modified xsi:type="dcterms:W3CDTF">2023-05-24T19:21:27Z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