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980695A4-5210-4639-9148-5CE5B039E7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<sst xmlns="http://schemas.openxmlformats.org/spreadsheetml/2006/main" count="69" uniqueCount="43">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</sst>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N12" sqref="N1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37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31</v>
      </c>
      <c r="J4" s="137"/>
      <c r="K4" s="142" t="s">
        <v>3</v>
      </c>
      <c r="L4" s="143"/>
      <c r="M4" s="140" t="s">
        <v>4</v>
      </c>
      <c r="N4" s="141"/>
      <c r="O4" s="140" t="s">
        <v>42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28</v>
      </c>
      <c r="B6" s="70"/>
      <c r="C6" s="23">
        <v>3000</v>
      </c>
      <c r="D6" s="24">
        <v>3007</v>
      </c>
      <c r="E6" s="23">
        <f t="shared" ref="E6:F7" si="0">C6-G6</f>
        <v>2500</v>
      </c>
      <c r="F6" s="24">
        <f t="shared" si="0"/>
        <v>2516</v>
      </c>
      <c r="G6" s="25">
        <v>500</v>
      </c>
      <c r="H6" s="26">
        <v>491</v>
      </c>
      <c r="I6" s="27">
        <f>G6/C6</f>
        <v>0.16666666666666666</v>
      </c>
      <c r="J6" s="28">
        <f>H6/D6</f>
        <v>0.16328566677751913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29</v>
      </c>
      <c r="B7" s="71"/>
      <c r="C7" s="35">
        <v>3000</v>
      </c>
      <c r="D7" s="36">
        <v>2971</v>
      </c>
      <c r="E7" s="35">
        <f t="shared" si="0"/>
        <v>2500</v>
      </c>
      <c r="F7" s="36">
        <f t="shared" si="0"/>
        <v>2490</v>
      </c>
      <c r="G7" s="37">
        <v>500</v>
      </c>
      <c r="H7" s="38">
        <v>481</v>
      </c>
      <c r="I7" s="39">
        <f t="shared" ref="I7:J7" si="1">G7/C7</f>
        <v>0.16666666666666666</v>
      </c>
      <c r="J7" s="40">
        <f t="shared" si="1"/>
        <v>0.16189835072366207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13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0</v>
      </c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1846</v>
      </c>
      <c r="O9" s="45"/>
      <c r="P9" s="46"/>
      <c r="Q9" s="61"/>
      <c r="R9" s="66"/>
    </row>
    <row r="10" spans="1:21" ht="20.100000000000001" customHeight="1" x14ac:dyDescent="0.25">
      <c r="A10" s="73" t="s">
        <v>12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1137</v>
      </c>
      <c r="O10" s="45"/>
      <c r="P10" s="46"/>
      <c r="Q10" s="61"/>
      <c r="R10" s="66"/>
    </row>
    <row r="11" spans="1:21" ht="20.100000000000001" customHeight="1" thickBot="1" x14ac:dyDescent="0.3">
      <c r="A11" s="73" t="s">
        <v>30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>
        <v>245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32</v>
      </c>
      <c r="B12" s="103"/>
      <c r="C12" s="74">
        <f t="shared" ref="C12:H12" si="2">SUM(C6:C11)</f>
        <v>6000</v>
      </c>
      <c r="D12" s="75">
        <f t="shared" si="2"/>
        <v>5978</v>
      </c>
      <c r="E12" s="74">
        <f t="shared" si="2"/>
        <v>5000</v>
      </c>
      <c r="F12" s="75">
        <f t="shared" si="2"/>
        <v>5006</v>
      </c>
      <c r="G12" s="76">
        <f t="shared" si="2"/>
        <v>1000</v>
      </c>
      <c r="H12" s="77">
        <f t="shared" si="2"/>
        <v>972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0</v>
      </c>
      <c r="N12" s="80">
        <f t="shared" si="3"/>
        <v>3228</v>
      </c>
      <c r="O12" s="81">
        <f t="shared" si="3"/>
        <v>0</v>
      </c>
      <c r="P12" s="82">
        <f t="shared" si="3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33</v>
      </c>
      <c r="B14" s="83"/>
      <c r="C14" s="83"/>
      <c r="D14" s="83"/>
      <c r="F14" s="195" t="s">
        <v>14</v>
      </c>
      <c r="G14" s="196"/>
      <c r="H14" s="169" t="s">
        <v>36</v>
      </c>
      <c r="I14" s="170"/>
      <c r="J14" s="171"/>
      <c r="L14" s="95" t="s">
        <v>38</v>
      </c>
      <c r="M14" s="84"/>
      <c r="N14" s="84"/>
      <c r="O14" s="84"/>
      <c r="P14" s="84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187" t="s">
        <v>32</v>
      </c>
      <c r="B15" s="188"/>
      <c r="C15" s="86" t="s">
        <v>7</v>
      </c>
      <c r="D15" s="87" t="s">
        <v>8</v>
      </c>
      <c r="F15" s="197"/>
      <c r="G15" s="198"/>
      <c r="H15" s="172"/>
      <c r="I15" s="173"/>
      <c r="J15" s="174"/>
      <c r="L15" s="166" t="s">
        <v>41</v>
      </c>
      <c r="M15" s="166"/>
      <c r="N15" s="166"/>
      <c r="O15" s="166"/>
      <c r="P15" s="98">
        <f>IF(R14=TRUE, 1, 0)</f>
        <v>0</v>
      </c>
    </row>
    <row r="16" spans="1:21" ht="18.75" customHeight="1" x14ac:dyDescent="0.25">
      <c r="A16" s="189" t="s">
        <v>35</v>
      </c>
      <c r="B16" s="190"/>
      <c r="C16" s="88">
        <f>G12+K12</f>
        <v>1000</v>
      </c>
      <c r="D16" s="89">
        <f>H12+L12</f>
        <v>972</v>
      </c>
      <c r="F16" s="118" t="s">
        <v>15</v>
      </c>
      <c r="G16" s="119"/>
      <c r="H16" s="178">
        <v>-5.5E-2</v>
      </c>
      <c r="I16" s="179"/>
      <c r="J16" s="180"/>
      <c r="L16" s="167"/>
      <c r="M16" s="167"/>
      <c r="N16" s="167"/>
      <c r="O16" s="167"/>
      <c r="P16" s="100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3">
      <c r="A17" s="191" t="s">
        <v>34</v>
      </c>
      <c r="B17" s="192"/>
      <c r="C17" s="92">
        <f>M12+O12</f>
        <v>0</v>
      </c>
      <c r="D17" s="93">
        <f>N12+P12</f>
        <v>3228</v>
      </c>
      <c r="F17" s="120" t="s">
        <v>16</v>
      </c>
      <c r="G17" s="121"/>
      <c r="H17" s="181">
        <v>-5.1499999999999997E-2</v>
      </c>
      <c r="I17" s="182"/>
      <c r="J17" s="183"/>
      <c r="L17" s="168" t="s">
        <v>39</v>
      </c>
      <c r="M17" s="168"/>
      <c r="N17" s="168"/>
      <c r="O17" s="168"/>
      <c r="P17" s="99">
        <f>IF(R16=TRUE, 1, 0)</f>
        <v>1</v>
      </c>
    </row>
    <row r="18" spans="1:18" ht="18.75" customHeight="1" thickBot="1" x14ac:dyDescent="0.35">
      <c r="A18" s="193" t="s">
        <v>20</v>
      </c>
      <c r="B18" s="194"/>
      <c r="C18" s="90">
        <f>C16-C17</f>
        <v>1000</v>
      </c>
      <c r="D18" s="91">
        <f>D16-D17</f>
        <v>-2256</v>
      </c>
      <c r="F18" s="199" t="s">
        <v>17</v>
      </c>
      <c r="G18" s="200"/>
      <c r="H18" s="184">
        <v>-4.4999999999999998E-2</v>
      </c>
      <c r="I18" s="185"/>
      <c r="J18" s="186"/>
      <c r="L18" s="167"/>
      <c r="M18" s="167"/>
      <c r="N18" s="167"/>
      <c r="O18" s="167"/>
      <c r="P18" s="100"/>
      <c r="R18" s="1" t="b">
        <f>AND(H19&gt;=-0.02, H19&lt;=0.02)</f>
        <v>0</v>
      </c>
    </row>
    <row r="19" spans="1:18" ht="16.5" customHeight="1" thickBot="1" x14ac:dyDescent="0.3">
      <c r="F19" s="134" t="s">
        <v>18</v>
      </c>
      <c r="G19" s="135"/>
      <c r="H19" s="175">
        <f>AVERAGE(H16:J18)</f>
        <v>-5.0499999999999996E-2</v>
      </c>
      <c r="I19" s="176"/>
      <c r="J19" s="177"/>
      <c r="L19" s="164" t="s">
        <v>40</v>
      </c>
      <c r="M19" s="164"/>
      <c r="N19" s="164"/>
      <c r="O19" s="164"/>
      <c r="P19" s="94">
        <f>IF(R18=TRUE, 1, 0)</f>
        <v>0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00000000000001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1" t="s">
        <v>21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7" t="s">
        <v>26</v>
      </c>
      <c r="C29" s="158"/>
      <c r="D29" s="112" t="s">
        <v>25</v>
      </c>
      <c r="E29" s="114"/>
      <c r="F29" s="114"/>
      <c r="G29" s="113"/>
      <c r="H29" s="112" t="s">
        <v>22</v>
      </c>
      <c r="I29" s="113"/>
      <c r="J29" s="114" t="s">
        <v>23</v>
      </c>
      <c r="K29" s="114"/>
      <c r="L29" s="115" t="s">
        <v>3</v>
      </c>
      <c r="M29" s="115"/>
      <c r="N29" s="108" t="s">
        <v>4</v>
      </c>
      <c r="O29" s="109"/>
      <c r="P29" s="58" t="s">
        <v>24</v>
      </c>
    </row>
    <row r="30" spans="1:18" ht="18.75" customHeight="1" thickBot="1" x14ac:dyDescent="0.3">
      <c r="A30" s="59" t="s">
        <v>27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8" ht="18.75" customHeight="1" thickBot="1" x14ac:dyDescent="0.3">
      <c r="A31" s="60" t="s">
        <v>27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8" ht="19.2" customHeight="1" thickBot="1" x14ac:dyDescent="0.3">
      <c r="A32" s="60" t="s">
        <v>27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27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27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27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3">
      <c r="A36" s="59" t="s">
        <v>27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3">
      <c r="A37" s="60" t="s">
        <v>27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ht="18.75" customHeight="1" x14ac:dyDescent="0.25">
      <c r="A38" s="60" t="s">
        <v>27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CD8B7DE-6170-47A9-93BC-971A3ED30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2023-07-27T03:00:41Z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