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2623\Desktop\JOBS\Chipotle\COMMERCE CHARTER TOWNSHIP, MI\"/>
    </mc:Choice>
  </mc:AlternateContent>
  <xr:revisionPtr revIDLastSave="0" documentId="13_ncr:1_{47EEA2DB-2128-4151-A31C-D7818A788BD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<sst xmlns="http://schemas.openxmlformats.org/spreadsheetml/2006/main" count="70" uniqueCount="51">
  <si>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</si>
  <si>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</si>
  <si>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</si>
  <si>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</si>
  <si>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</si>
  <si>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</si>
  <si>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</si>
  <si>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</si>
  <si>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</si>
  <si>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</si>
  <si>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</si>
  <si>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</si>
  <si>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</si>
  <si>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</si>
  <si>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</si>
  <si>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</si>
  <si>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</si>
  <si>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</si>
  <si>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</si>
  <si>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</si>
  <si>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</si>
  <si>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</si>
  <si>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</si>
  <si>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</si>
  <si>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</si>
  <si>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</si>
  <si>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</si>
  <si>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</si>
  <si>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</si>
  <si>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</si>
  <si>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</si>
  <si>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</si>
  <si>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</si>
  <si>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</si>
  <si>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</si>
  <si>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</si>
  <si>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</si>
  <si>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</si>
  <si>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</si>
  <si>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</si>
  <si>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</si>
  <si>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</si>
  <si>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</si>
  <si>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</si>
  <si>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</si>
  <si>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</si>
  <si>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</si>
  <si>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</si>
  <si>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</si>
  <si>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</si>
  <si>
    <t xml:space="preserve">[1] Windy Conditions When OA set and Building Pressure Measured.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</si>
</sst>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A2" zoomScale="90" zoomScaleNormal="55" zoomScaleSheetLayoutView="90" workbookViewId="0">
      <selection activeCell="Q20" sqref="Q20"/>
    </sheetView>
  </sheetViews>
  <sheetFormatPr defaultColWidth="9.140625" defaultRowHeight="12.75" x14ac:dyDescent="0.2"/>
  <cols>
    <col min="1" max="1" width="10.5703125" style="1" customWidth="1"/>
    <col min="2" max="2" width="13.570312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3">
      <c r="A3" s="96"/>
    </row>
    <row r="4" spans="1:21" ht="20.100000000000001" customHeight="1" thickBot="1" x14ac:dyDescent="0.25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2">
      <c r="A6" s="75" t="s">
        <v>28</v>
      </c>
      <c r="B6" s="73" t="s">
        <v>47</v>
      </c>
      <c r="C6" s="23">
        <v>3400</v>
      </c>
      <c r="D6" s="24">
        <v>3496</v>
      </c>
      <c r="E6" s="23">
        <f t="shared" ref="E6:F7" si="0">C6-G6</f>
        <v>2900</v>
      </c>
      <c r="F6" s="24">
        <f t="shared" si="0"/>
        <v>2958</v>
      </c>
      <c r="G6" s="25">
        <v>500</v>
      </c>
      <c r="H6" s="26">
        <v>538</v>
      </c>
      <c r="I6" s="27">
        <f>G6/C6</f>
        <v>0.14705882352941177</v>
      </c>
      <c r="J6" s="28">
        <f>H6/D6</f>
        <v>0.15389016018306637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">
      <c r="A7" s="76" t="s">
        <v>29</v>
      </c>
      <c r="B7" s="74" t="s">
        <v>48</v>
      </c>
      <c r="C7" s="35">
        <v>4000</v>
      </c>
      <c r="D7" s="36">
        <v>4083</v>
      </c>
      <c r="E7" s="35">
        <f t="shared" si="0"/>
        <v>3000</v>
      </c>
      <c r="F7" s="36">
        <f t="shared" si="0"/>
        <v>3027</v>
      </c>
      <c r="G7" s="37">
        <v>1000</v>
      </c>
      <c r="H7" s="38">
        <v>1056</v>
      </c>
      <c r="I7" s="39">
        <f t="shared" ref="I7:J7" si="1">G7/C7</f>
        <v>0.25</v>
      </c>
      <c r="J7" s="40">
        <f t="shared" si="1"/>
        <v>0.25863335782512858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>
        <v>1881</v>
      </c>
      <c r="M8" s="43"/>
      <c r="N8" s="44"/>
      <c r="O8" s="45"/>
      <c r="P8" s="46"/>
      <c r="Q8" s="52"/>
      <c r="R8" s="69"/>
    </row>
    <row r="9" spans="1:21" ht="20.100000000000001" customHeight="1" x14ac:dyDescent="0.2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>
        <v>3256</v>
      </c>
      <c r="O9" s="45"/>
      <c r="P9" s="46"/>
      <c r="Q9" s="64"/>
      <c r="R9" s="69"/>
    </row>
    <row r="10" spans="1:21" ht="20.100000000000001" customHeight="1" thickBot="1" x14ac:dyDescent="0.25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146</v>
      </c>
      <c r="Q10" s="64"/>
      <c r="R10" s="69"/>
    </row>
    <row r="11" spans="1:21" ht="20.100000000000001" customHeight="1" thickBot="1" x14ac:dyDescent="0.25">
      <c r="A11" s="113" t="s">
        <v>31</v>
      </c>
      <c r="B11" s="114"/>
      <c r="C11" s="77">
        <f t="shared" ref="C11:H11" si="2">SUM(C6:C10)</f>
        <v>7400</v>
      </c>
      <c r="D11" s="78">
        <f t="shared" si="2"/>
        <v>7579</v>
      </c>
      <c r="E11" s="77">
        <f t="shared" si="2"/>
        <v>5900</v>
      </c>
      <c r="F11" s="78">
        <f t="shared" si="2"/>
        <v>5985</v>
      </c>
      <c r="G11" s="79">
        <f t="shared" si="2"/>
        <v>1500</v>
      </c>
      <c r="H11" s="80">
        <f t="shared" si="2"/>
        <v>1594</v>
      </c>
      <c r="I11" s="81"/>
      <c r="J11" s="82"/>
      <c r="K11" s="79">
        <f t="shared" ref="K11:P11" si="3">SUM(K6:K10)</f>
        <v>1950</v>
      </c>
      <c r="L11" s="80">
        <f t="shared" si="3"/>
        <v>1881</v>
      </c>
      <c r="M11" s="112">
        <f t="shared" si="3"/>
        <v>3200</v>
      </c>
      <c r="N11" s="83">
        <f t="shared" si="3"/>
        <v>3256</v>
      </c>
      <c r="O11" s="84">
        <f t="shared" si="3"/>
        <v>150</v>
      </c>
      <c r="P11" s="85">
        <f t="shared" si="3"/>
        <v>146</v>
      </c>
      <c r="Q11" s="52"/>
      <c r="R11" s="69"/>
    </row>
    <row r="12" spans="1:21" ht="20.100000000000001" customHeight="1" thickBot="1" x14ac:dyDescent="0.25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25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2">
      <c r="A15" s="193" t="s">
        <v>34</v>
      </c>
      <c r="B15" s="194"/>
      <c r="C15" s="99">
        <f>G11+K11</f>
        <v>3450</v>
      </c>
      <c r="D15" s="100">
        <f>H11+L11</f>
        <v>3475</v>
      </c>
      <c r="F15" s="123" t="s">
        <v>15</v>
      </c>
      <c r="G15" s="124"/>
      <c r="H15" s="182">
        <v>6.1000000000000004E-3</v>
      </c>
      <c r="I15" s="183"/>
      <c r="J15" s="184"/>
      <c r="L15" s="171"/>
      <c r="M15" s="171"/>
      <c r="N15" s="171"/>
      <c r="O15" s="171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25">
      <c r="A16" s="195" t="s">
        <v>33</v>
      </c>
      <c r="B16" s="196"/>
      <c r="C16" s="103">
        <f>M11+O11</f>
        <v>3350</v>
      </c>
      <c r="D16" s="104">
        <f>N11+P11</f>
        <v>3402</v>
      </c>
      <c r="F16" s="125" t="s">
        <v>16</v>
      </c>
      <c r="G16" s="126"/>
      <c r="H16" s="185">
        <v>5.7000000000000002E-3</v>
      </c>
      <c r="I16" s="186"/>
      <c r="J16" s="187"/>
      <c r="L16" s="172" t="s">
        <v>38</v>
      </c>
      <c r="M16" s="172"/>
      <c r="N16" s="172"/>
      <c r="O16" s="172"/>
      <c r="P16" s="110">
        <f>IF(R15=TRUE, 1, 0)</f>
        <v>1</v>
      </c>
    </row>
    <row r="17" spans="1:18" ht="18.75" customHeight="1" thickBot="1" x14ac:dyDescent="0.3">
      <c r="A17" s="197" t="s">
        <v>20</v>
      </c>
      <c r="B17" s="198"/>
      <c r="C17" s="101">
        <f>C15-C16</f>
        <v>100</v>
      </c>
      <c r="D17" s="102">
        <f>D15-D16</f>
        <v>73</v>
      </c>
      <c r="F17" s="165" t="s">
        <v>17</v>
      </c>
      <c r="G17" s="166"/>
      <c r="H17" s="188">
        <v>4.8999999999999998E-3</v>
      </c>
      <c r="I17" s="189"/>
      <c r="J17" s="190"/>
      <c r="L17" s="171"/>
      <c r="M17" s="171"/>
      <c r="N17" s="171"/>
      <c r="O17" s="171"/>
      <c r="P17" s="111"/>
      <c r="R17" s="1" t="b">
        <f>AND(H18&gt;=-0.02, H18&lt;=0.02)</f>
        <v>1</v>
      </c>
    </row>
    <row r="18" spans="1:18" ht="16.5" customHeight="1" thickBot="1" x14ac:dyDescent="0.25">
      <c r="F18" s="139" t="s">
        <v>18</v>
      </c>
      <c r="G18" s="140"/>
      <c r="H18" s="179">
        <f>AVERAGE(H15:J17)</f>
        <v>5.5666666666666668E-3</v>
      </c>
      <c r="I18" s="180"/>
      <c r="J18" s="181"/>
      <c r="L18" s="168" t="s">
        <v>39</v>
      </c>
      <c r="M18" s="168"/>
      <c r="N18" s="168"/>
      <c r="O18" s="168"/>
      <c r="P18" s="105">
        <f>IF(R17=TRUE, 1, 0)</f>
        <v>1</v>
      </c>
    </row>
    <row r="19" spans="1:18" ht="13.7" customHeight="1" x14ac:dyDescent="0.2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2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25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27" t="s">
        <v>50</v>
      </c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2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25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25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2">
      <c r="A29" s="63" t="s">
        <v>27</v>
      </c>
      <c r="B29" s="147" t="s">
        <v>44</v>
      </c>
      <c r="C29" s="148"/>
      <c r="D29" s="143" t="s">
        <v>49</v>
      </c>
      <c r="E29" s="167"/>
      <c r="F29" s="167"/>
      <c r="G29" s="144"/>
      <c r="H29" s="143" t="s">
        <v>45</v>
      </c>
      <c r="I29" s="144"/>
      <c r="J29" s="145" t="s">
        <v>46</v>
      </c>
      <c r="K29" s="146"/>
      <c r="L29" s="141">
        <v>1950</v>
      </c>
      <c r="M29" s="142"/>
      <c r="N29" s="117">
        <v>3200</v>
      </c>
      <c r="O29" s="118"/>
      <c r="P29" s="61">
        <f t="shared" ref="P29" si="4">L29-N29</f>
        <v>-1250</v>
      </c>
    </row>
    <row r="30" spans="1:18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L570" s="2"/>
      <c r="M570" s="2"/>
      <c r="N570" s="2"/>
      <c r="O570" s="2"/>
    </row>
    <row r="571" spans="1:15" x14ac:dyDescent="0.2">
      <c r="L571" s="2"/>
      <c r="M571" s="2"/>
      <c r="N571" s="2"/>
      <c r="O571" s="2"/>
    </row>
    <row r="572" spans="1:15" x14ac:dyDescent="0.2">
      <c r="L572" s="2"/>
      <c r="M572" s="2"/>
      <c r="N572" s="2"/>
      <c r="O572" s="2"/>
    </row>
    <row r="573" spans="1:15" x14ac:dyDescent="0.2">
      <c r="L573" s="2"/>
      <c r="M573" s="2"/>
      <c r="N573" s="2"/>
      <c r="O573" s="2"/>
    </row>
    <row r="574" spans="1:15" x14ac:dyDescent="0.2">
      <c r="L574" s="2"/>
      <c r="M574" s="2"/>
      <c r="N574" s="2"/>
      <c r="O574" s="2"/>
    </row>
    <row r="575" spans="1:15" x14ac:dyDescent="0.2">
      <c r="L575" s="2"/>
      <c r="M575" s="2"/>
      <c r="N575" s="2"/>
      <c r="O575" s="2"/>
    </row>
    <row r="576" spans="1:15" x14ac:dyDescent="0.2"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NTAB Tech</cp:lastModifiedBy>
  <cp:revision/>
  <cp:lastPrinted>2023-06-22T15:03:03Z</cp:lastPrinted>
  <dcterms:created xsi:type="dcterms:W3CDTF">2015-11-16T19:09:52Z</dcterms:created>
  <dcterms:modified xsi:type="dcterms:W3CDTF">2023-06-22T15:03:54Z</dcterms:modified>
</cp:coreProperties>
</file>