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hilis- Lady Lake\"/>
    </mc:Choice>
  </mc:AlternateContent>
  <xr:revisionPtr revIDLastSave="0" documentId="13_ncr:1_{266D0FF2-AB93-4E22-B096-0524F75D81E3}" xr6:coauthVersionLast="47" xr6:coauthVersionMax="47" xr10:uidLastSave="{00000000-0000-0000-0000-000000000000}"/>
  <bookViews>
    <workbookView xWindow="7812" yWindow="0" windowWidth="15324" windowHeight="1233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6" i="1"/>
  <c r="O17" i="1" l="1"/>
  <c r="M17" i="1"/>
  <c r="L17" i="1"/>
  <c r="K17" i="1"/>
  <c r="H17" i="1"/>
  <c r="G17" i="1"/>
  <c r="D17" i="1"/>
  <c r="C17" i="1"/>
  <c r="C21" i="1" l="1"/>
  <c r="C22" i="1"/>
  <c r="E9" i="1"/>
  <c r="F9" i="1"/>
  <c r="I9" i="1"/>
  <c r="J9" i="1"/>
  <c r="E10" i="1"/>
  <c r="F10" i="1"/>
  <c r="I10" i="1"/>
  <c r="J10" i="1"/>
  <c r="C23" i="1" l="1"/>
  <c r="P17" i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E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F17" i="1" s="1"/>
  <c r="E17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<sst xmlns="http://schemas.openxmlformats.org/spreadsheetml/2006/main" count="89" uniqueCount="57">
  <si>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</si>
  <si>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</si>
  <si>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</si>
  <si>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</si>
  <si>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</si>
  <si>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</si>
  <si>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</si>
  <si>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</si>
  <si>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</si>
  <si>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</si>
  <si>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</si>
  <si>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</si>
  <si>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</si>
  <si>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</si>
  <si>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</si>
  <si>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</si>
  <si>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</si>
  <si>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AC-5</t>
  </si>
  <si>
    <t>PLAY AREA</t>
  </si>
  <si>
    <t>AC-6</t>
  </si>
  <si>
    <t>EF-1</t>
  </si>
  <si>
    <t>EF-2</t>
  </si>
  <si>
    <t>EF-3</t>
  </si>
  <si>
    <t>RESTROOM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</si>
  <si>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</si>
  <si>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</si>
  <si>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</si>
  <si>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</si>
  <si>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</si>
  <si>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</si>
  <si>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</si>
  <si>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</si>
  <si>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</si>
  <si>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</si>
  <si>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</si>
  <si>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</si>
  <si>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</si>
  <si>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</si>
  <si>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</si>
  <si>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</si>
  <si>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</si>
  <si>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</si>
  <si>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</si>
  <si>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</si>
  <si>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</si>
  <si>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</si>
  <si>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</si>
  <si>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</si>
  <si>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</si>
  <si>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</si>
  <si>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FRYER HOOD</t>
  </si>
  <si>
    <t xml:space="preserve">GRILL HOOD LEFT </t>
  </si>
  <si>
    <t>GRILL HOOD RIGHT</t>
  </si>
  <si>
    <t xml:space="preserve">OVEN HOOD </t>
  </si>
  <si>
    <t>EF-5</t>
  </si>
  <si>
    <t>EF-6</t>
  </si>
  <si>
    <t>DISHWASHER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</si>
</sst>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5" fillId="0" borderId="69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5" zoomScaleNormal="85" zoomScaleSheetLayoutView="85" workbookViewId="0">
      <selection activeCell="K11" sqref="K1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1" t="s">
        <v>2</v>
      </c>
      <c r="D4" s="192"/>
      <c r="E4" s="174" t="s">
        <v>3</v>
      </c>
      <c r="F4" s="172"/>
      <c r="G4" s="197" t="s">
        <v>4</v>
      </c>
      <c r="H4" s="198"/>
      <c r="I4" s="189" t="s">
        <v>5</v>
      </c>
      <c r="J4" s="190"/>
      <c r="K4" s="195" t="s">
        <v>6</v>
      </c>
      <c r="L4" s="196"/>
      <c r="M4" s="193" t="s">
        <v>7</v>
      </c>
      <c r="N4" s="194"/>
      <c r="O4" s="193" t="s">
        <v>8</v>
      </c>
      <c r="P4" s="194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thickBot="1" x14ac:dyDescent="0.3">
      <c r="A6" s="72" t="s">
        <v>13</v>
      </c>
      <c r="B6" s="70"/>
      <c r="C6" s="23"/>
      <c r="D6" s="24">
        <v>5044</v>
      </c>
      <c r="E6" s="23">
        <f>C6-G6</f>
        <v>0</v>
      </c>
      <c r="F6" s="24">
        <f t="shared" ref="E6:F7" si="0">D6-H6</f>
        <v>4553</v>
      </c>
      <c r="G6" s="25"/>
      <c r="H6" s="26">
        <v>491</v>
      </c>
      <c r="I6" s="27" t="e">
        <f>G6/C6</f>
        <v>#DIV/0!</v>
      </c>
      <c r="J6" s="28">
        <f>H6/D6</f>
        <v>9.7343378271213324E-2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/>
      <c r="C7" s="23"/>
      <c r="D7" s="36">
        <v>5430</v>
      </c>
      <c r="E7" s="35">
        <f t="shared" si="0"/>
        <v>0</v>
      </c>
      <c r="F7" s="36">
        <f t="shared" si="0"/>
        <v>4720</v>
      </c>
      <c r="G7" s="37"/>
      <c r="H7" s="38">
        <v>710</v>
      </c>
      <c r="I7" s="39" t="e">
        <f t="shared" ref="I7:J7" si="1">G7/C7</f>
        <v>#DIV/0!</v>
      </c>
      <c r="J7" s="40">
        <f t="shared" si="1"/>
        <v>0.13075506445672191</v>
      </c>
      <c r="K7" s="41"/>
      <c r="L7" s="42"/>
      <c r="M7" s="43"/>
      <c r="N7" s="44"/>
      <c r="O7" s="45"/>
      <c r="P7" s="46"/>
      <c r="Q7" s="61"/>
      <c r="R7" s="66"/>
    </row>
    <row r="8" spans="1:18" ht="18" customHeight="1" x14ac:dyDescent="0.25">
      <c r="A8" s="73" t="s">
        <v>16</v>
      </c>
      <c r="B8" s="71" t="s">
        <v>14</v>
      </c>
      <c r="C8" s="35"/>
      <c r="D8" s="36">
        <v>4409</v>
      </c>
      <c r="E8" s="35">
        <f t="shared" ref="E8:E10" si="2">C8-G8</f>
        <v>0</v>
      </c>
      <c r="F8" s="36">
        <f t="shared" ref="F8:F10" si="3">D8-H8</f>
        <v>3469</v>
      </c>
      <c r="G8" s="37"/>
      <c r="H8" s="38">
        <v>940</v>
      </c>
      <c r="I8" s="39" t="e">
        <f t="shared" ref="I8" si="4">G8/C8</f>
        <v>#DIV/0!</v>
      </c>
      <c r="J8" s="40">
        <f t="shared" ref="J8" si="5">H8/D8</f>
        <v>0.21320027217056023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 x14ac:dyDescent="0.25">
      <c r="A9" s="101" t="s">
        <v>17</v>
      </c>
      <c r="B9" s="112" t="s">
        <v>18</v>
      </c>
      <c r="C9" s="113"/>
      <c r="D9" s="114"/>
      <c r="E9" s="113">
        <f t="shared" si="2"/>
        <v>0</v>
      </c>
      <c r="F9" s="114">
        <f t="shared" si="3"/>
        <v>0</v>
      </c>
      <c r="G9" s="102"/>
      <c r="H9" s="103"/>
      <c r="I9" s="104" t="e">
        <f>G9/C9</f>
        <v>#DIV/0!</v>
      </c>
      <c r="J9" s="105" t="e">
        <f>H9/D9</f>
        <v>#DIV/0!</v>
      </c>
      <c r="K9" s="106"/>
      <c r="L9" s="107"/>
      <c r="M9" s="108"/>
      <c r="N9" s="109"/>
      <c r="O9" s="110"/>
      <c r="P9" s="111"/>
      <c r="Q9" s="68"/>
      <c r="R9" s="66"/>
    </row>
    <row r="10" spans="1:18" ht="20.100000000000001" hidden="1" customHeight="1" x14ac:dyDescent="0.25">
      <c r="A10" s="73" t="s">
        <v>19</v>
      </c>
      <c r="B10" s="71" t="s">
        <v>14</v>
      </c>
      <c r="C10" s="35"/>
      <c r="D10" s="36"/>
      <c r="E10" s="35">
        <f t="shared" si="2"/>
        <v>0</v>
      </c>
      <c r="F10" s="36">
        <f t="shared" si="3"/>
        <v>0</v>
      </c>
      <c r="G10" s="37"/>
      <c r="H10" s="38"/>
      <c r="I10" s="39" t="e">
        <f t="shared" ref="I10" si="6">G10/C10</f>
        <v>#DIV/0!</v>
      </c>
      <c r="J10" s="40" t="e">
        <f t="shared" ref="J10" si="7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18" ht="20.100000000000001" customHeight="1" x14ac:dyDescent="0.25">
      <c r="A11" s="73" t="s">
        <v>20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1075</v>
      </c>
      <c r="O11" s="43"/>
      <c r="P11" s="44"/>
      <c r="Q11" s="61"/>
      <c r="R11" s="66"/>
    </row>
    <row r="12" spans="1:18" ht="20.100000000000001" customHeight="1" x14ac:dyDescent="0.25">
      <c r="A12" s="73" t="s">
        <v>21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>
        <v>1042</v>
      </c>
      <c r="O12" s="43"/>
      <c r="P12" s="44"/>
      <c r="Q12" s="61"/>
      <c r="R12" s="66"/>
    </row>
    <row r="13" spans="1:18" ht="20.100000000000001" customHeight="1" x14ac:dyDescent="0.25">
      <c r="A13" s="224" t="s">
        <v>22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/>
      <c r="N13" s="51">
        <v>1028</v>
      </c>
      <c r="O13" s="43"/>
      <c r="P13" s="44"/>
      <c r="Q13" s="61"/>
      <c r="R13" s="66"/>
    </row>
    <row r="14" spans="1:18" ht="20.100000000000001" customHeight="1" x14ac:dyDescent="0.25">
      <c r="A14" s="73" t="s">
        <v>24</v>
      </c>
      <c r="B14" s="225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/>
      <c r="N14" s="51">
        <v>617</v>
      </c>
      <c r="O14" s="43"/>
      <c r="P14" s="44"/>
      <c r="Q14" s="61"/>
      <c r="R14" s="66"/>
    </row>
    <row r="15" spans="1:18" ht="20.100000000000001" customHeight="1" thickBot="1" x14ac:dyDescent="0.3">
      <c r="A15" s="116" t="s">
        <v>54</v>
      </c>
      <c r="B15" s="117" t="s">
        <v>23</v>
      </c>
      <c r="C15" s="120"/>
      <c r="D15" s="121"/>
      <c r="E15" s="120"/>
      <c r="F15" s="121"/>
      <c r="G15" s="122"/>
      <c r="H15" s="123"/>
      <c r="I15" s="124"/>
      <c r="J15" s="123"/>
      <c r="K15" s="122"/>
      <c r="L15" s="123"/>
      <c r="M15" s="43"/>
      <c r="N15" s="44"/>
      <c r="O15" s="118"/>
      <c r="P15" s="119">
        <v>112</v>
      </c>
      <c r="Q15" s="61"/>
      <c r="R15" s="66"/>
    </row>
    <row r="16" spans="1:18" ht="20.100000000000001" customHeight="1" thickBot="1" x14ac:dyDescent="0.3">
      <c r="A16" s="226" t="s">
        <v>55</v>
      </c>
      <c r="B16" s="227" t="s">
        <v>56</v>
      </c>
      <c r="C16" s="228"/>
      <c r="D16" s="229"/>
      <c r="E16" s="228"/>
      <c r="F16" s="229"/>
      <c r="G16" s="230"/>
      <c r="H16" s="231"/>
      <c r="I16" s="232"/>
      <c r="J16" s="231"/>
      <c r="K16" s="230"/>
      <c r="L16" s="231"/>
      <c r="M16" s="233"/>
      <c r="N16" s="233"/>
      <c r="O16" s="81"/>
      <c r="P16" s="82">
        <v>396</v>
      </c>
      <c r="Q16" s="61"/>
      <c r="R16" s="66"/>
    </row>
    <row r="17" spans="1:21" ht="20.100000000000001" customHeight="1" thickBot="1" x14ac:dyDescent="0.3">
      <c r="A17" s="201" t="s">
        <v>25</v>
      </c>
      <c r="B17" s="202"/>
      <c r="C17" s="74">
        <f>SUM(C6:C15)</f>
        <v>0</v>
      </c>
      <c r="D17" s="75">
        <f>SUM(D6:D15)</f>
        <v>14883</v>
      </c>
      <c r="E17" s="74">
        <f>SUM(E6:E15)</f>
        <v>0</v>
      </c>
      <c r="F17" s="75">
        <f>SUM(F6:F15)</f>
        <v>12742</v>
      </c>
      <c r="G17" s="76">
        <f>SUM(G6:G15)</f>
        <v>0</v>
      </c>
      <c r="H17" s="77">
        <f>SUM(H6:H15)</f>
        <v>2141</v>
      </c>
      <c r="I17" s="78"/>
      <c r="J17" s="79"/>
      <c r="K17" s="76">
        <f>SUM(K6:K15)</f>
        <v>0</v>
      </c>
      <c r="L17" s="77">
        <f>SUM(L6:L15)</f>
        <v>0</v>
      </c>
      <c r="M17" s="115">
        <f>SUM(M6:M15)</f>
        <v>0</v>
      </c>
      <c r="N17" s="80">
        <f>SUM(N6:N15)</f>
        <v>3762</v>
      </c>
      <c r="O17" s="81">
        <f>SUM(O6:O15)</f>
        <v>0</v>
      </c>
      <c r="P17" s="82">
        <f>SUM(P6:P15)</f>
        <v>112</v>
      </c>
      <c r="Q17" s="52"/>
      <c r="R17" s="66"/>
    </row>
    <row r="18" spans="1:21" ht="20.100000000000001" customHeight="1" thickBot="1" x14ac:dyDescent="0.3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 x14ac:dyDescent="0.3">
      <c r="A19" s="96" t="s">
        <v>26</v>
      </c>
      <c r="B19" s="83"/>
      <c r="C19" s="83"/>
      <c r="D19" s="83"/>
      <c r="F19" s="158" t="s">
        <v>27</v>
      </c>
      <c r="G19" s="159"/>
      <c r="H19" s="132" t="s">
        <v>28</v>
      </c>
      <c r="I19" s="133"/>
      <c r="J19" s="134"/>
      <c r="L19" s="95" t="s">
        <v>29</v>
      </c>
      <c r="M19" s="84"/>
      <c r="N19" s="84"/>
      <c r="O19" s="84"/>
      <c r="P19" s="84"/>
      <c r="R19" s="1" t="b">
        <f>T19=U19</f>
        <v>0</v>
      </c>
      <c r="T19" s="1" t="b">
        <f>C23&lt;0</f>
        <v>0</v>
      </c>
      <c r="U19" s="1" t="b">
        <f>D23&lt;0</f>
        <v>1</v>
      </c>
    </row>
    <row r="20" spans="1:21" ht="18.75" customHeight="1" thickBot="1" x14ac:dyDescent="0.3">
      <c r="A20" s="150" t="s">
        <v>25</v>
      </c>
      <c r="B20" s="151"/>
      <c r="C20" s="86" t="s">
        <v>11</v>
      </c>
      <c r="D20" s="87" t="s">
        <v>12</v>
      </c>
      <c r="F20" s="160"/>
      <c r="G20" s="161"/>
      <c r="H20" s="135"/>
      <c r="I20" s="136"/>
      <c r="J20" s="137"/>
      <c r="L20" s="129" t="s">
        <v>30</v>
      </c>
      <c r="M20" s="129"/>
      <c r="N20" s="129"/>
      <c r="O20" s="129"/>
      <c r="P20" s="98">
        <f>IF(R19=TRUE, 1, 0)</f>
        <v>0</v>
      </c>
    </row>
    <row r="21" spans="1:21" ht="18.75" customHeight="1" x14ac:dyDescent="0.25">
      <c r="A21" s="152" t="s">
        <v>31</v>
      </c>
      <c r="B21" s="153"/>
      <c r="C21" s="88">
        <f>G17+K17</f>
        <v>0</v>
      </c>
      <c r="D21" s="89">
        <f>H17+L17</f>
        <v>2141</v>
      </c>
      <c r="F21" s="206" t="s">
        <v>32</v>
      </c>
      <c r="G21" s="207"/>
      <c r="H21" s="141">
        <v>-2.5899999999999999E-2</v>
      </c>
      <c r="I21" s="142"/>
      <c r="J21" s="143"/>
      <c r="L21" s="130"/>
      <c r="M21" s="130"/>
      <c r="N21" s="130"/>
      <c r="O21" s="130"/>
      <c r="P21" s="100"/>
      <c r="R21" s="1" t="b">
        <f>T21=U21</f>
        <v>1</v>
      </c>
      <c r="T21" s="1" t="b">
        <f>H24&lt;0</f>
        <v>1</v>
      </c>
      <c r="U21" s="1" t="b">
        <f>D23&lt;0</f>
        <v>1</v>
      </c>
    </row>
    <row r="22" spans="1:21" ht="18.75" customHeight="1" thickBot="1" x14ac:dyDescent="0.3">
      <c r="A22" s="154" t="s">
        <v>33</v>
      </c>
      <c r="B22" s="155"/>
      <c r="C22" s="92">
        <f>M17+O17</f>
        <v>0</v>
      </c>
      <c r="D22" s="93">
        <f>N17+P17</f>
        <v>3874</v>
      </c>
      <c r="F22" s="208" t="s">
        <v>34</v>
      </c>
      <c r="G22" s="209"/>
      <c r="H22" s="144"/>
      <c r="I22" s="145"/>
      <c r="J22" s="146"/>
      <c r="L22" s="131" t="s">
        <v>35</v>
      </c>
      <c r="M22" s="131"/>
      <c r="N22" s="131"/>
      <c r="O22" s="131"/>
      <c r="P22" s="99">
        <f>IF(R21=TRUE, 1, 0)</f>
        <v>1</v>
      </c>
    </row>
    <row r="23" spans="1:21" ht="18.75" customHeight="1" thickBot="1" x14ac:dyDescent="0.35">
      <c r="A23" s="156" t="s">
        <v>36</v>
      </c>
      <c r="B23" s="157"/>
      <c r="C23" s="90">
        <f>C21-C22</f>
        <v>0</v>
      </c>
      <c r="D23" s="91">
        <f>D21-D22</f>
        <v>-1733</v>
      </c>
      <c r="F23" s="187" t="s">
        <v>37</v>
      </c>
      <c r="G23" s="188"/>
      <c r="H23" s="147">
        <v>-7.7700000000000005E-2</v>
      </c>
      <c r="I23" s="148"/>
      <c r="J23" s="149"/>
      <c r="L23" s="130"/>
      <c r="M23" s="130"/>
      <c r="N23" s="130"/>
      <c r="O23" s="130"/>
      <c r="P23" s="100"/>
      <c r="R23" s="1" t="b">
        <f>AND(H24&gt;=-0.02, H24&lt;=0.02)</f>
        <v>0</v>
      </c>
    </row>
    <row r="24" spans="1:21" ht="16.5" customHeight="1" thickBot="1" x14ac:dyDescent="0.3">
      <c r="F24" s="222" t="s">
        <v>38</v>
      </c>
      <c r="G24" s="223"/>
      <c r="H24" s="138">
        <f>AVERAGE(H21:J23)</f>
        <v>-5.1799999999999999E-2</v>
      </c>
      <c r="I24" s="139"/>
      <c r="J24" s="140"/>
      <c r="L24" s="127" t="s">
        <v>39</v>
      </c>
      <c r="M24" s="127"/>
      <c r="N24" s="127"/>
      <c r="O24" s="127"/>
      <c r="P24" s="94">
        <f>IF(R23=TRUE, 1, 0)</f>
        <v>0</v>
      </c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27"/>
      <c r="M25" s="127"/>
      <c r="N25" s="127"/>
      <c r="O25" s="127"/>
      <c r="P25" s="97"/>
    </row>
    <row r="26" spans="1:21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 x14ac:dyDescent="0.3">
      <c r="A27" s="3" t="s">
        <v>40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7"/>
    </row>
    <row r="29" spans="1:21" ht="20.100000000000001" customHeight="1" x14ac:dyDescent="0.25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  <c r="Q29" s="67"/>
    </row>
    <row r="30" spans="1:21" ht="20.100000000000001" customHeight="1" thickBot="1" x14ac:dyDescent="0.3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9" t="s">
        <v>41</v>
      </c>
      <c r="B33" s="220"/>
      <c r="C33" s="220"/>
      <c r="D33" s="220"/>
      <c r="E33" s="220"/>
      <c r="F33" s="221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9</v>
      </c>
      <c r="B34" s="168" t="s">
        <v>42</v>
      </c>
      <c r="C34" s="169"/>
      <c r="D34" s="172" t="s">
        <v>43</v>
      </c>
      <c r="E34" s="173"/>
      <c r="F34" s="173"/>
      <c r="G34" s="174"/>
      <c r="H34" s="172" t="s">
        <v>44</v>
      </c>
      <c r="I34" s="174"/>
      <c r="J34" s="173" t="s">
        <v>45</v>
      </c>
      <c r="K34" s="173"/>
      <c r="L34" s="205" t="s">
        <v>6</v>
      </c>
      <c r="M34" s="205"/>
      <c r="N34" s="203" t="s">
        <v>7</v>
      </c>
      <c r="O34" s="204"/>
      <c r="P34" s="58" t="s">
        <v>46</v>
      </c>
    </row>
    <row r="35" spans="1:17" ht="18.75" customHeight="1" thickBot="1" x14ac:dyDescent="0.3">
      <c r="A35" s="59" t="s">
        <v>47</v>
      </c>
      <c r="B35" s="166" t="s">
        <v>48</v>
      </c>
      <c r="C35" s="167"/>
      <c r="D35" s="175"/>
      <c r="E35" s="176"/>
      <c r="F35" s="176"/>
      <c r="G35" s="177"/>
      <c r="H35" s="175" t="s">
        <v>49</v>
      </c>
      <c r="I35" s="177"/>
      <c r="J35" s="181" t="s">
        <v>49</v>
      </c>
      <c r="K35" s="182"/>
      <c r="L35" s="179">
        <v>0</v>
      </c>
      <c r="M35" s="180"/>
      <c r="N35" s="199">
        <v>1080</v>
      </c>
      <c r="O35" s="200"/>
      <c r="P35" s="57">
        <f t="shared" ref="P35:P37" si="8">L35-N35</f>
        <v>-1080</v>
      </c>
    </row>
    <row r="36" spans="1:17" ht="18.75" customHeight="1" thickBot="1" x14ac:dyDescent="0.3">
      <c r="A36" s="60" t="s">
        <v>47</v>
      </c>
      <c r="B36" s="165" t="s">
        <v>48</v>
      </c>
      <c r="C36" s="165"/>
      <c r="D36" s="162"/>
      <c r="E36" s="163"/>
      <c r="F36" s="163"/>
      <c r="G36" s="164"/>
      <c r="H36" s="162" t="s">
        <v>49</v>
      </c>
      <c r="I36" s="164"/>
      <c r="J36" s="185" t="s">
        <v>49</v>
      </c>
      <c r="K36" s="186"/>
      <c r="L36" s="179">
        <v>0</v>
      </c>
      <c r="M36" s="180"/>
      <c r="N36" s="199">
        <v>832</v>
      </c>
      <c r="O36" s="200"/>
      <c r="P36" s="57">
        <f t="shared" ref="P36" si="9">L36-N36</f>
        <v>-832</v>
      </c>
    </row>
    <row r="37" spans="1:17" ht="18.75" customHeight="1" thickBot="1" x14ac:dyDescent="0.3">
      <c r="A37" s="60" t="s">
        <v>47</v>
      </c>
      <c r="B37" s="165" t="s">
        <v>48</v>
      </c>
      <c r="C37" s="165"/>
      <c r="D37" s="162"/>
      <c r="E37" s="163"/>
      <c r="F37" s="163"/>
      <c r="G37" s="164"/>
      <c r="H37" s="162" t="s">
        <v>49</v>
      </c>
      <c r="I37" s="164"/>
      <c r="J37" s="185" t="s">
        <v>49</v>
      </c>
      <c r="K37" s="186"/>
      <c r="L37" s="179">
        <v>0</v>
      </c>
      <c r="M37" s="180"/>
      <c r="N37" s="199">
        <v>701</v>
      </c>
      <c r="O37" s="200"/>
      <c r="P37" s="57">
        <f t="shared" si="8"/>
        <v>-701</v>
      </c>
    </row>
    <row r="38" spans="1:17" ht="19.2" customHeight="1" x14ac:dyDescent="0.25">
      <c r="A38" s="60" t="s">
        <v>47</v>
      </c>
      <c r="B38" s="170" t="s">
        <v>48</v>
      </c>
      <c r="C38" s="171"/>
      <c r="D38" s="162"/>
      <c r="E38" s="163"/>
      <c r="F38" s="163"/>
      <c r="G38" s="164"/>
      <c r="H38" s="162" t="s">
        <v>49</v>
      </c>
      <c r="I38" s="164"/>
      <c r="J38" s="162" t="s">
        <v>49</v>
      </c>
      <c r="K38" s="178"/>
      <c r="L38" s="183">
        <v>0</v>
      </c>
      <c r="M38" s="184"/>
      <c r="N38" s="125">
        <v>390</v>
      </c>
      <c r="O38" s="126"/>
      <c r="P38" s="57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3514B-38F3-44AE-A306-3CCA48EE8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dcterms:created xsi:type="dcterms:W3CDTF">2015-11-16T19:09:52Z</dcterms:created>
  <dcterms:modified xsi:type="dcterms:W3CDTF">2024-10-31T19:02:43Z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