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45" documentId="13_ncr:1_{73C30133-E442-43BC-A5BF-181CC2A91959}" xr6:coauthVersionLast="47" xr6:coauthVersionMax="47" xr10:uidLastSave="{EFCE84AD-693F-42BA-B087-AFB3C9C01964}"/>
  <bookViews>
    <workbookView xWindow="2868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D39" i="1" s="1"/>
  <c r="D40" i="1"/>
  <c r="J13" i="1"/>
  <c r="C54" i="1"/>
  <c r="B30" i="1" s="1"/>
  <c r="B28" i="1" l="1"/>
  <c r="B29" i="1"/>
  <c r="B12" i="1"/>
  <c r="C41" i="1"/>
  <c r="B13" i="1" s="1"/>
  <c r="C42" i="1"/>
  <c r="D42" i="1" s="1"/>
  <c r="C43" i="1"/>
  <c r="D43" i="1" s="1"/>
  <c r="C44" i="1"/>
  <c r="D44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<sst xmlns="http://schemas.openxmlformats.org/spreadsheetml/2006/main" count="100" uniqueCount="78">
  <si>
    <t>Summary</t>
  </si>
  <si>
    <t>What was found initially:</t>
  </si>
  <si>
    <t>Changes made:</t>
  </si>
  <si>
    <t>Air balancing &amp; performance related issues that need to be resolved:</t>
  </si>
  <si>
    <t>Air Balance Schedule</t>
  </si>
  <si>
    <t>AIR GOING IN (+)</t>
  </si>
  <si>
    <t>Target</t>
  </si>
  <si>
    <t>Initial</t>
  </si>
  <si>
    <t>Final</t>
  </si>
  <si>
    <t>RTU-1 OA</t>
  </si>
  <si>
    <t>RTU-2 OA</t>
  </si>
  <si>
    <t>Air Going In</t>
  </si>
  <si>
    <t>Air Going out</t>
  </si>
  <si>
    <t>RTU-3 OA</t>
  </si>
  <si>
    <t>RTU-4 OA</t>
  </si>
  <si>
    <t>RTU-5 OA</t>
  </si>
  <si>
    <t>RTU-6 OA</t>
  </si>
  <si>
    <t>MUA-1</t>
  </si>
  <si>
    <t>MUA-2</t>
  </si>
  <si>
    <t>MUA-3</t>
  </si>
  <si>
    <t>AIR GOING OUT (-)</t>
  </si>
  <si>
    <t>EF-1</t>
  </si>
  <si>
    <t>EF-2</t>
  </si>
  <si>
    <t>Air Going In - Air Going out =</t>
  </si>
  <si>
    <t>EF-3</t>
  </si>
  <si>
    <t>EF-4</t>
  </si>
  <si>
    <t>EF-5</t>
  </si>
  <si>
    <t>Building Pressure Average:</t>
  </si>
  <si>
    <t>EF-6</t>
  </si>
  <si>
    <t>EF-7</t>
  </si>
  <si>
    <t>RR Exhaust (Total)</t>
  </si>
  <si>
    <t>NET AIRFLOW
(TARGET +200 CFM)</t>
  </si>
  <si>
    <t>Target Airflow Calculations</t>
  </si>
  <si>
    <t>Unit</t>
  </si>
  <si>
    <t>Tonnage</t>
  </si>
  <si>
    <t>Target OA</t>
  </si>
  <si>
    <t>OA %</t>
  </si>
  <si>
    <t>RTU-1</t>
  </si>
  <si>
    <t>RTU-2</t>
  </si>
  <si>
    <t>RTU-3</t>
  </si>
  <si>
    <t>RTU-4</t>
  </si>
  <si>
    <t>RTU-5</t>
  </si>
  <si>
    <t>RTU-6</t>
  </si>
  <si>
    <t>Hoods</t>
  </si>
  <si>
    <t>Served by</t>
  </si>
  <si>
    <t>Type</t>
  </si>
  <si>
    <t>Length (in)</t>
  </si>
  <si>
    <t>Width (in)</t>
  </si>
  <si>
    <t>MUA Type</t>
  </si>
  <si>
    <t>Equipment 1</t>
  </si>
  <si>
    <t>Equipment 2</t>
  </si>
  <si>
    <t>Equipment 3</t>
  </si>
  <si>
    <t>CFM/ft1</t>
  </si>
  <si>
    <t>CFM/ft 2</t>
  </si>
  <si>
    <t>CFM/ft3</t>
  </si>
  <si>
    <t>CFM/ft Target</t>
  </si>
  <si>
    <t>Target Exhaust</t>
  </si>
  <si>
    <t>Target MUA</t>
  </si>
  <si>
    <t>Hood 1</t>
  </si>
  <si>
    <t>Type I</t>
  </si>
  <si>
    <t>PSP</t>
  </si>
  <si>
    <t>Griddle - Flat Top</t>
  </si>
  <si>
    <t>Hood 2</t>
  </si>
  <si>
    <t>Fryers</t>
  </si>
  <si>
    <t>Hood 3</t>
  </si>
  <si>
    <t>Hood 4</t>
  </si>
  <si>
    <t>Hood 5</t>
  </si>
  <si>
    <t>Restrooms</t>
  </si>
  <si>
    <t># of Toilets/Urinals</t>
  </si>
  <si>
    <t>Target CFM</t>
  </si>
  <si>
    <t>Equipment</t>
  </si>
  <si>
    <t>CFM/ft</t>
  </si>
  <si>
    <t>Char Grill</t>
  </si>
  <si>
    <t>Ovens</t>
  </si>
  <si>
    <t>Salamander</t>
  </si>
  <si>
    <t>Range</t>
  </si>
  <si>
    <t>Short Cycle</t>
  </si>
  <si>
    <t>Back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</si>
</sst>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6" zoomScale="70" zoomScaleNormal="100" zoomScaleSheetLayoutView="70" workbookViewId="0">
      <selection activeCell="C41" sqref="C41"/>
    </sheetView>
  </sheetViews>
  <sheetFormatPr defaultRowHeight="15"/>
  <cols>
    <col min="1" max="2" width="16.7109375" customWidth="1"/>
    <col min="3" max="3" width="10" customWidth="1"/>
    <col min="5" max="5" width="9.85546875" customWidth="1"/>
    <col min="7" max="7" width="9.28515625" customWidth="1"/>
    <col min="8" max="8" width="18.85546875" customWidth="1"/>
    <col min="9" max="9" width="15.7109375" bestFit="1" customWidth="1"/>
    <col min="10" max="10" width="11.5703125" bestFit="1" customWidth="1"/>
    <col min="11" max="11" width="11.7109375" customWidth="1"/>
    <col min="12" max="12" width="11" hidden="1" customWidth="1"/>
    <col min="13" max="13" width="11.42578125" hidden="1" customWidth="1"/>
    <col min="14" max="14" width="8.85546875" hidden="1" customWidth="1"/>
    <col min="15" max="15" width="12.140625" bestFit="1" customWidth="1"/>
    <col min="16" max="17" width="12.7109375" bestFit="1" customWidth="1"/>
  </cols>
  <sheetData>
    <row r="2" spans="1:12" ht="18.75">
      <c r="A2" s="20" t="s">
        <v>0</v>
      </c>
    </row>
    <row r="3" spans="1:12" ht="18.75">
      <c r="A3" s="20"/>
    </row>
    <row r="4" spans="1:12" ht="108" customHeight="1">
      <c r="A4" s="2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5" customHeight="1">
      <c r="A5" s="2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>
      <c r="A6" s="21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.75">
      <c r="A8" s="20" t="s">
        <v>4</v>
      </c>
    </row>
    <row r="9" spans="1:12" ht="18.75">
      <c r="A9" s="20"/>
    </row>
    <row r="10" spans="1:12">
      <c r="A10" s="26" t="s">
        <v>5</v>
      </c>
      <c r="B10" s="29" t="s">
        <v>6</v>
      </c>
      <c r="C10" s="25" t="s">
        <v>7</v>
      </c>
      <c r="D10" s="25" t="s">
        <v>8</v>
      </c>
    </row>
    <row r="11" spans="1:12">
      <c r="A11" s="2" t="s">
        <v>9</v>
      </c>
      <c r="B11" s="30">
        <f t="shared" ref="B11:B16" si="0">C39</f>
        <v>600</v>
      </c>
      <c r="C11" s="16"/>
      <c r="D11" s="16"/>
    </row>
    <row r="12" spans="1:12" ht="15.75">
      <c r="A12" s="2" t="s">
        <v>10</v>
      </c>
      <c r="B12" s="30">
        <f t="shared" si="0"/>
        <v>600</v>
      </c>
      <c r="C12" s="16"/>
      <c r="D12" s="14"/>
      <c r="H12" s="11" t="s">
        <v>11</v>
      </c>
      <c r="I12" s="12"/>
      <c r="J12" s="11" t="s">
        <v>12</v>
      </c>
    </row>
    <row r="13" spans="1:12">
      <c r="A13" s="2" t="s">
        <v>13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>
      <c r="A14" s="2" t="s">
        <v>14</v>
      </c>
      <c r="B14" s="30">
        <f t="shared" si="0"/>
        <v>0</v>
      </c>
      <c r="C14" s="16"/>
      <c r="D14" s="16"/>
    </row>
    <row r="15" spans="1:12">
      <c r="A15" s="2" t="s">
        <v>15</v>
      </c>
      <c r="B15" s="30">
        <f t="shared" si="0"/>
        <v>0</v>
      </c>
      <c r="C15" s="16"/>
      <c r="D15" s="16"/>
    </row>
    <row r="16" spans="1:12">
      <c r="A16" s="2" t="s">
        <v>16</v>
      </c>
      <c r="B16" s="30">
        <f t="shared" si="0"/>
        <v>0</v>
      </c>
      <c r="C16" s="16"/>
      <c r="D16" s="16"/>
    </row>
    <row r="17" spans="1:10">
      <c r="A17" s="2"/>
      <c r="B17" s="30"/>
      <c r="C17" s="16"/>
      <c r="D17" s="16"/>
    </row>
    <row r="18" spans="1:10">
      <c r="A18" s="2" t="s">
        <v>17</v>
      </c>
      <c r="B18" s="30">
        <f>SUMIF($C$47:$C$51,A18,$P$47:$P$51)</f>
        <v>4425</v>
      </c>
      <c r="C18" s="16"/>
      <c r="D18" s="16"/>
    </row>
    <row r="19" spans="1:10">
      <c r="A19" s="2" t="s">
        <v>18</v>
      </c>
      <c r="B19" s="30">
        <f t="shared" ref="B19:B20" si="1">SUMIF($C$47:$C$51,A19,$P$47:$P$51)</f>
        <v>0</v>
      </c>
      <c r="C19" s="16"/>
      <c r="D19" s="16"/>
    </row>
    <row r="20" spans="1:10" ht="15.75" thickBot="1">
      <c r="A20" s="2" t="s">
        <v>19</v>
      </c>
      <c r="B20" s="30">
        <f t="shared" si="1"/>
        <v>0</v>
      </c>
      <c r="C20" s="16"/>
      <c r="D20" s="16"/>
    </row>
    <row r="21" spans="1:10">
      <c r="A21" s="17"/>
      <c r="B21" s="16"/>
      <c r="C21" s="16"/>
      <c r="D21" s="16"/>
      <c r="H21" s="3"/>
      <c r="I21" s="4"/>
      <c r="J21" s="5"/>
    </row>
    <row r="22" spans="1:10">
      <c r="A22" s="19" t="s">
        <v>20</v>
      </c>
      <c r="B22" s="31"/>
      <c r="C22" s="32"/>
      <c r="D22" s="32"/>
      <c r="H22" s="6"/>
      <c r="J22" s="7"/>
    </row>
    <row r="23" spans="1:10">
      <c r="A23" s="2" t="s">
        <v>21</v>
      </c>
      <c r="B23" s="30">
        <f>SUMIF($B$47:$B$51,A23,$O$47:$O$51)</f>
        <v>3450</v>
      </c>
      <c r="C23" s="16"/>
      <c r="D23" s="16"/>
      <c r="H23" s="6"/>
      <c r="J23" s="7"/>
    </row>
    <row r="24" spans="1:10">
      <c r="A24" s="2" t="s">
        <v>22</v>
      </c>
      <c r="B24" s="30">
        <f t="shared" ref="B24:B29" si="2">SUMIF($B$47:$B$51,A24,$O$47:$O$51)</f>
        <v>2081.25</v>
      </c>
      <c r="C24" s="16"/>
      <c r="D24" s="16"/>
      <c r="H24" s="6"/>
      <c r="I24" s="15" t="s">
        <v>23</v>
      </c>
      <c r="J24" s="7"/>
    </row>
    <row r="25" spans="1:10">
      <c r="A25" s="2" t="s">
        <v>24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>
      <c r="A26" s="2" t="s">
        <v>25</v>
      </c>
      <c r="B26" s="30">
        <f t="shared" si="2"/>
        <v>0</v>
      </c>
      <c r="C26" s="16"/>
      <c r="D26" s="16"/>
      <c r="H26" s="6"/>
      <c r="J26" s="7"/>
    </row>
    <row r="27" spans="1:10">
      <c r="A27" s="2" t="s">
        <v>26</v>
      </c>
      <c r="B27" s="30">
        <f t="shared" si="2"/>
        <v>0</v>
      </c>
      <c r="C27" s="16"/>
      <c r="D27" s="16"/>
      <c r="H27" s="6"/>
      <c r="I27" s="15" t="s">
        <v>27</v>
      </c>
      <c r="J27" s="7"/>
    </row>
    <row r="28" spans="1:10">
      <c r="A28" s="2" t="s">
        <v>28</v>
      </c>
      <c r="B28" s="30">
        <f t="shared" si="2"/>
        <v>0</v>
      </c>
      <c r="C28" s="16"/>
      <c r="D28" s="16"/>
      <c r="H28" s="6"/>
      <c r="I28" s="27"/>
      <c r="J28" s="7"/>
    </row>
    <row r="29" spans="1:10">
      <c r="A29" s="2" t="s">
        <v>29</v>
      </c>
      <c r="B29" s="30">
        <f t="shared" si="2"/>
        <v>0</v>
      </c>
      <c r="C29" s="16"/>
      <c r="D29" s="16"/>
      <c r="H29" s="6"/>
      <c r="J29" s="7"/>
    </row>
    <row r="30" spans="1:10">
      <c r="A30" s="18" t="s">
        <v>30</v>
      </c>
      <c r="B30" s="31">
        <f>C54</f>
        <v>0</v>
      </c>
      <c r="C30" s="32"/>
      <c r="D30" s="32"/>
      <c r="H30" s="6"/>
      <c r="J30" s="7"/>
    </row>
    <row r="31" spans="1:10" ht="15.75" thickBot="1">
      <c r="A31" s="35" t="s">
        <v>31</v>
      </c>
      <c r="B31" s="14"/>
      <c r="C31" s="14"/>
      <c r="D31" s="14"/>
      <c r="H31" s="8"/>
      <c r="I31" s="9"/>
      <c r="J31" s="10"/>
    </row>
    <row r="32" spans="1:10">
      <c r="A32" s="36"/>
      <c r="B32" s="33">
        <f>SUM(B11:B16)+SUM(B18:B20)-SUM(B23:B30)</f>
        <v>93.75</v>
      </c>
      <c r="C32" s="33">
        <f>SUM(C11:C16)+SUM(C18:C20)-SUM(C23:C30)</f>
        <v>0</v>
      </c>
      <c r="D32" s="33">
        <f>SUM(D11:D16)+SUM(D18:D20)-SUM(D23:D30)</f>
        <v>0</v>
      </c>
    </row>
    <row r="33" spans="1:16">
      <c r="A33" s="36"/>
    </row>
    <row r="36" spans="1:16" ht="18.75">
      <c r="A36" s="20" t="s">
        <v>32</v>
      </c>
    </row>
    <row r="37" spans="1:16" ht="18.75">
      <c r="A37" s="20"/>
    </row>
    <row r="38" spans="1:16">
      <c r="A38" s="24" t="s">
        <v>33</v>
      </c>
      <c r="B38" s="25" t="s">
        <v>34</v>
      </c>
      <c r="C38" s="25" t="s">
        <v>35</v>
      </c>
      <c r="D38" s="25" t="s">
        <v>36</v>
      </c>
    </row>
    <row r="39" spans="1:16">
      <c r="A39" s="15" t="s">
        <v>37</v>
      </c>
      <c r="B39" s="14">
        <v>15</v>
      </c>
      <c r="C39" s="14">
        <f>IFERROR(B39*400*0.1,"N/A")</f>
        <v>600</v>
      </c>
      <c r="D39" s="23">
        <f>IFERROR(C39/(B39*400),"N/A")</f>
        <v>0.1</v>
      </c>
    </row>
    <row r="40" spans="1:16">
      <c r="A40" s="15" t="s">
        <v>38</v>
      </c>
      <c r="B40" s="14">
        <v>15</v>
      </c>
      <c r="C40" s="14">
        <f>IFERROR(B40*400*0.1,"N/A")</f>
        <v>600</v>
      </c>
      <c r="D40" s="23">
        <f t="shared" ref="D40:D44" si="3">IFERROR(C40/(B40*400),"N/A")</f>
        <v>0.1</v>
      </c>
    </row>
    <row r="41" spans="1:16">
      <c r="A41" s="15" t="s">
        <v>39</v>
      </c>
      <c r="B41" s="14"/>
      <c r="C41" s="14">
        <f t="shared" ref="C40:C44" si="4">IFERROR(B41*400*0.2,"N/A")</f>
        <v>0</v>
      </c>
      <c r="D41" s="23" t="str">
        <f t="shared" si="3"/>
        <v>N/A</v>
      </c>
    </row>
    <row r="42" spans="1:16">
      <c r="A42" s="15" t="s">
        <v>40</v>
      </c>
      <c r="B42" s="14"/>
      <c r="C42" s="14">
        <f t="shared" si="4"/>
        <v>0</v>
      </c>
      <c r="D42" s="23" t="str">
        <f t="shared" si="3"/>
        <v>N/A</v>
      </c>
    </row>
    <row r="43" spans="1:16">
      <c r="A43" s="15" t="s">
        <v>41</v>
      </c>
      <c r="B43" s="14"/>
      <c r="C43" s="14">
        <f t="shared" si="4"/>
        <v>0</v>
      </c>
      <c r="D43" s="23" t="str">
        <f t="shared" si="3"/>
        <v>N/A</v>
      </c>
    </row>
    <row r="44" spans="1:16">
      <c r="A44" s="15" t="s">
        <v>42</v>
      </c>
      <c r="B44" s="14"/>
      <c r="C44" s="14">
        <f t="shared" si="4"/>
        <v>0</v>
      </c>
      <c r="D44" s="23" t="str">
        <f t="shared" si="3"/>
        <v>N/A</v>
      </c>
    </row>
    <row r="45" spans="1:16">
      <c r="A45" s="22"/>
    </row>
    <row r="46" spans="1:16">
      <c r="A46" s="25" t="s">
        <v>43</v>
      </c>
      <c r="B46" s="25" t="s">
        <v>44</v>
      </c>
      <c r="C46" s="25" t="s">
        <v>44</v>
      </c>
      <c r="D46" s="25" t="s">
        <v>45</v>
      </c>
      <c r="E46" s="25" t="s">
        <v>46</v>
      </c>
      <c r="F46" s="25" t="s">
        <v>47</v>
      </c>
      <c r="G46" s="25" t="s">
        <v>48</v>
      </c>
      <c r="H46" s="25" t="s">
        <v>49</v>
      </c>
      <c r="I46" s="25" t="s">
        <v>50</v>
      </c>
      <c r="J46" s="25" t="s">
        <v>51</v>
      </c>
      <c r="K46" s="25" t="s">
        <v>52</v>
      </c>
      <c r="L46" s="25" t="s">
        <v>53</v>
      </c>
      <c r="M46" s="25" t="s">
        <v>54</v>
      </c>
      <c r="N46" s="25" t="s">
        <v>55</v>
      </c>
      <c r="O46" s="25" t="s">
        <v>56</v>
      </c>
      <c r="P46" s="25" t="s">
        <v>57</v>
      </c>
    </row>
    <row r="47" spans="1:16">
      <c r="A47" s="15" t="s">
        <v>58</v>
      </c>
      <c r="B47" s="14" t="s">
        <v>21</v>
      </c>
      <c r="C47" s="14" t="s">
        <v>17</v>
      </c>
      <c r="D47" s="14" t="s">
        <v>59</v>
      </c>
      <c r="E47" s="14">
        <v>184</v>
      </c>
      <c r="F47" s="14">
        <v>48</v>
      </c>
      <c r="G47" s="14" t="s">
        <v>60</v>
      </c>
      <c r="H47" s="14" t="s">
        <v>61</v>
      </c>
      <c r="I47" s="14"/>
      <c r="J47" s="14"/>
      <c r="K47" s="14">
        <f>_xlfn.XLOOKUP(H47,'Kitchen Equipment'!$A$2:$A$7,'Kitchen Equipment'!$B$2:$B$7,"NOT FOUND")</f>
        <v>225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225</v>
      </c>
      <c r="O47" s="16">
        <f>(E47/12)*N47</f>
        <v>3450</v>
      </c>
      <c r="P47" s="16">
        <f>_xlfn.XLOOKUP(G47,'MUA Type'!$A$1:$A$3,'MUA Type'!$B$1:$B$3)*O47</f>
        <v>2760</v>
      </c>
    </row>
    <row r="48" spans="1:16">
      <c r="A48" s="15" t="s">
        <v>62</v>
      </c>
      <c r="B48" s="14" t="s">
        <v>22</v>
      </c>
      <c r="C48" s="14" t="s">
        <v>17</v>
      </c>
      <c r="D48" s="14" t="s">
        <v>59</v>
      </c>
      <c r="E48" s="14">
        <v>111</v>
      </c>
      <c r="F48" s="14">
        <v>48</v>
      </c>
      <c r="G48" s="14" t="s">
        <v>60</v>
      </c>
      <c r="H48" s="14" t="s">
        <v>63</v>
      </c>
      <c r="I48" s="14"/>
      <c r="J48" s="14"/>
      <c r="K48" s="14">
        <f>_xlfn.XLOOKUP(H48,'Kitchen Equipment'!$A$2:$A$7,'Kitchen Equipment'!$B$2:$B$7,"NOT FOUND")</f>
        <v>225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225</v>
      </c>
      <c r="O48" s="16">
        <f>(E48/12)*N48</f>
        <v>2081.25</v>
      </c>
      <c r="P48" s="16">
        <f>_xlfn.XLOOKUP(G48,'MUA Type'!$A$1:$A$3,'MUA Type'!$B$1:$B$3)*O48</f>
        <v>1665</v>
      </c>
    </row>
    <row r="49" spans="1:16">
      <c r="A49" s="15" t="s">
        <v>64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>
      <c r="A50" s="15" t="s">
        <v>65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>
      <c r="A51" s="15" t="s">
        <v>66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>
      <c r="A53" s="25" t="s">
        <v>67</v>
      </c>
      <c r="B53" s="18" t="s">
        <v>68</v>
      </c>
      <c r="C53" s="18" t="s">
        <v>69</v>
      </c>
    </row>
    <row r="54" spans="1:16">
      <c r="A54" s="15" t="s">
        <v>30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5"/>
  <cols>
    <col min="1" max="1" width="15.7109375" bestFit="1" customWidth="1"/>
  </cols>
  <sheetData>
    <row r="1" spans="1:2">
      <c r="A1" t="s">
        <v>70</v>
      </c>
      <c r="B1" t="s">
        <v>71</v>
      </c>
    </row>
    <row r="2" spans="1:2">
      <c r="A2" t="s">
        <v>72</v>
      </c>
      <c r="B2">
        <v>275</v>
      </c>
    </row>
    <row r="3" spans="1:2">
      <c r="A3" t="s">
        <v>63</v>
      </c>
      <c r="B3">
        <v>225</v>
      </c>
    </row>
    <row r="4" spans="1:2">
      <c r="A4" t="s">
        <v>61</v>
      </c>
      <c r="B4">
        <v>225</v>
      </c>
    </row>
    <row r="5" spans="1:2">
      <c r="A5" t="s">
        <v>73</v>
      </c>
      <c r="B5">
        <v>150</v>
      </c>
    </row>
    <row r="6" spans="1:2">
      <c r="A6" t="s">
        <v>74</v>
      </c>
      <c r="B6">
        <v>275</v>
      </c>
    </row>
    <row r="7" spans="1:2">
      <c r="A7" t="s">
        <v>75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5"/>
  <cols>
    <col min="1" max="1" width="15.140625" bestFit="1" customWidth="1"/>
  </cols>
  <sheetData>
    <row r="1" spans="1:2">
      <c r="A1" t="s">
        <v>60</v>
      </c>
      <c r="B1">
        <v>0.8</v>
      </c>
    </row>
    <row r="2" spans="1:2">
      <c r="A2" t="s">
        <v>76</v>
      </c>
      <c r="B2">
        <v>0.5</v>
      </c>
    </row>
    <row r="3" spans="1:2">
      <c r="A3" t="s">
        <v>77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5"/>
  <sheetData>
    <row r="1" spans="1:3">
      <c r="A1" t="s">
        <v>21</v>
      </c>
      <c r="B1" t="s">
        <v>17</v>
      </c>
      <c r="C1" t="s">
        <v>59</v>
      </c>
    </row>
    <row r="2" spans="1:3">
      <c r="A2" t="s">
        <v>22</v>
      </c>
      <c r="B2" t="s">
        <v>18</v>
      </c>
    </row>
    <row r="3" spans="1:3">
      <c r="A3" t="s">
        <v>24</v>
      </c>
      <c r="B3" t="s">
        <v>19</v>
      </c>
    </row>
    <row r="4" spans="1:3">
      <c r="A4" t="s">
        <v>25</v>
      </c>
    </row>
    <row r="5" spans="1:3">
      <c r="A5" t="s">
        <v>26</v>
      </c>
    </row>
    <row r="6" spans="1:3">
      <c r="A6" t="s">
        <v>28</v>
      </c>
    </row>
    <row r="7" spans="1:3">
      <c r="A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6" ma:contentTypeDescription="Create a new document." ma:contentTypeScope="" ma:versionID="a3ae9d61d5c0d5d65dcd39a81e4dffb6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4153f247b0db962b849fe95cfc7f7fb0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c0869b-ada5-4788-b129-1ca78fc2b04b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a753c769-116e-4e0c-a283-6956e050b7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312DC6-35A7-4262-B3A1-587D640A7A13}"/>
</file>

<file path=customXml/itemProps2.xml><?xml version="1.0" encoding="utf-8"?>
<ds:datastoreItem xmlns:ds="http://schemas.openxmlformats.org/officeDocument/2006/customXml" ds:itemID="{12CFA03F-CCAD-4F29-8DBD-68A5BC8E6C3A}"/>
</file>

<file path=customXml/itemProps3.xml><?xml version="1.0" encoding="utf-8"?>
<ds:datastoreItem xmlns:ds="http://schemas.openxmlformats.org/officeDocument/2006/customXml" ds:itemID="{97129ABF-2C70-46F8-ABB2-EF613B802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Turnbough</dc:creator>
  <cp:keywords/>
  <dc:description/>
  <cp:lastModifiedBy>Natasha Louw</cp:lastModifiedBy>
  <cp:revision/>
  <dcterms:created xsi:type="dcterms:W3CDTF">2025-05-22T20:24:29Z</dcterms:created>
  <dcterms:modified xsi:type="dcterms:W3CDTF">2025-11-12T15:49:42Z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