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CFA Jobs\cfa 5559\"/>
    </mc:Choice>
  </mc:AlternateContent>
  <xr:revisionPtr revIDLastSave="0" documentId="13_ncr:1_{8A00E0B4-C355-444C-A7F6-979C085085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P32" i="1"/>
  <c r="M13" i="1" l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<sst xmlns="http://schemas.openxmlformats.org/spreadsheetml/2006/main" count="84" uniqueCount="53">
  <si>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</si>
  <si>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</si>
  <si>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</si>
  <si>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</si>
  <si>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</si>
  <si>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</si>
  <si>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</si>
  <si>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</si>
  <si>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</si>
  <si>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</si>
  <si>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</si>
  <si>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</si>
  <si>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</si>
  <si>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</si>
  <si>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</si>
  <si>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</si>
  <si>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</si>
  <si>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</si>
  <si>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</si>
  <si>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</si>
  <si>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</si>
  <si>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</si>
  <si>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</si>
  <si>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</si>
  <si>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</si>
  <si>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</si>
  <si>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</si>
  <si>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</si>
  <si>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</si>
  <si>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</si>
  <si>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</si>
  <si>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</si>
  <si>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</si>
  <si>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</si>
  <si>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</si>
  <si>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</si>
  <si>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</si>
  <si>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</si>
  <si>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</si>
  <si>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</si>
  <si>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</si>
  <si>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</si>
  <si>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AC-1T</t>
  </si>
  <si>
    <t>AC-2T</t>
  </si>
  <si>
    <t>AC-3T</t>
  </si>
  <si>
    <t>AC-4T</t>
  </si>
  <si>
    <t>KITCHEN HD 1</t>
  </si>
  <si>
    <t>KITCHEN HD 2&amp;3</t>
  </si>
  <si>
    <t>KITCHEN</t>
  </si>
  <si>
    <t>DINING</t>
  </si>
  <si>
    <t>TEAM MEMBER ROOM</t>
  </si>
  <si>
    <t>MEAL FULFILLMENT AREA</t>
  </si>
  <si>
    <t>[1] Wind gusting on the front door causing lower pressure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</si>
</sst>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8" zoomScale="85" zoomScaleNormal="85" zoomScaleSheetLayoutView="85" workbookViewId="0">
      <selection activeCell="A24" sqref="A24:P2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42</v>
      </c>
      <c r="B6" s="70" t="s">
        <v>48</v>
      </c>
      <c r="C6" s="23">
        <v>8125</v>
      </c>
      <c r="D6" s="24">
        <v>8190</v>
      </c>
      <c r="E6" s="23">
        <f t="shared" ref="E6:F7" si="0">C6-G6</f>
        <v>6375</v>
      </c>
      <c r="F6" s="24">
        <f t="shared" si="0"/>
        <v>6395</v>
      </c>
      <c r="G6" s="25">
        <v>1750</v>
      </c>
      <c r="H6" s="26">
        <v>1795</v>
      </c>
      <c r="I6" s="27">
        <f>G6/C6</f>
        <v>0.2153846153846154</v>
      </c>
      <c r="J6" s="28">
        <f>H6/D6</f>
        <v>0.21916971916971917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43</v>
      </c>
      <c r="B7" s="71" t="s">
        <v>51</v>
      </c>
      <c r="C7" s="35">
        <v>4375</v>
      </c>
      <c r="D7" s="36">
        <v>4480</v>
      </c>
      <c r="E7" s="35">
        <f t="shared" si="0"/>
        <v>3300</v>
      </c>
      <c r="F7" s="36">
        <f t="shared" si="0"/>
        <v>3500</v>
      </c>
      <c r="G7" s="37">
        <v>1075</v>
      </c>
      <c r="H7" s="38">
        <v>980</v>
      </c>
      <c r="I7" s="39">
        <f t="shared" ref="I7:J7" si="1">G7/C7</f>
        <v>0.24571428571428572</v>
      </c>
      <c r="J7" s="40">
        <f t="shared" si="1"/>
        <v>0.21875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49</v>
      </c>
      <c r="C8" s="35">
        <v>5250</v>
      </c>
      <c r="D8" s="36">
        <v>5247</v>
      </c>
      <c r="E8" s="35">
        <f t="shared" ref="E8:E9" si="2">C8-G8</f>
        <v>3975</v>
      </c>
      <c r="F8" s="36">
        <f t="shared" ref="F8:F9" si="3">D8-H8</f>
        <v>4002</v>
      </c>
      <c r="G8" s="37">
        <v>1275</v>
      </c>
      <c r="H8" s="38">
        <v>1245</v>
      </c>
      <c r="I8" s="39">
        <f t="shared" ref="I8:I9" si="4">G8/C8</f>
        <v>0.24285714285714285</v>
      </c>
      <c r="J8" s="40">
        <f t="shared" ref="J8:J9" si="5">H8/D8</f>
        <v>0.23727844482561464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45</v>
      </c>
      <c r="B9" s="71" t="s">
        <v>50</v>
      </c>
      <c r="C9" s="35">
        <v>1750</v>
      </c>
      <c r="D9" s="36">
        <v>1730</v>
      </c>
      <c r="E9" s="35">
        <f t="shared" si="2"/>
        <v>1325</v>
      </c>
      <c r="F9" s="36">
        <f t="shared" si="3"/>
        <v>1342</v>
      </c>
      <c r="G9" s="37">
        <v>425</v>
      </c>
      <c r="H9" s="38">
        <v>388</v>
      </c>
      <c r="I9" s="39">
        <f t="shared" si="4"/>
        <v>0.24285714285714285</v>
      </c>
      <c r="J9" s="40">
        <f t="shared" si="5"/>
        <v>0.22427745664739884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1918</v>
      </c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1475</v>
      </c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>
        <v>297</v>
      </c>
      <c r="Q12" s="61"/>
      <c r="R12" s="66"/>
    </row>
    <row r="13" spans="1:21" ht="20.149999999999999" customHeight="1" thickBot="1" x14ac:dyDescent="0.3">
      <c r="A13" s="115" t="s">
        <v>28</v>
      </c>
      <c r="B13" s="116"/>
      <c r="C13" s="74">
        <f t="shared" ref="C13:H13" si="6">SUM(C6:C12)</f>
        <v>19500</v>
      </c>
      <c r="D13" s="75">
        <f t="shared" si="6"/>
        <v>19647</v>
      </c>
      <c r="E13" s="74">
        <f t="shared" si="6"/>
        <v>14975</v>
      </c>
      <c r="F13" s="75">
        <f t="shared" si="6"/>
        <v>15239</v>
      </c>
      <c r="G13" s="76">
        <f t="shared" si="6"/>
        <v>4525</v>
      </c>
      <c r="H13" s="77">
        <f t="shared" si="6"/>
        <v>4408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3393</v>
      </c>
      <c r="O13" s="81">
        <f t="shared" si="7"/>
        <v>300</v>
      </c>
      <c r="P13" s="82">
        <f t="shared" si="7"/>
        <v>297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31</v>
      </c>
      <c r="B17" s="203"/>
      <c r="C17" s="88">
        <f>G13+K13</f>
        <v>4525</v>
      </c>
      <c r="D17" s="89">
        <f>H13+L13</f>
        <v>4408</v>
      </c>
      <c r="F17" s="129" t="s">
        <v>13</v>
      </c>
      <c r="G17" s="130"/>
      <c r="H17" s="191">
        <v>2E-3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2">
        <f>M13+O13</f>
        <v>3615</v>
      </c>
      <c r="D18" s="93">
        <f>N13+P13</f>
        <v>3690</v>
      </c>
      <c r="F18" s="131" t="s">
        <v>14</v>
      </c>
      <c r="G18" s="132"/>
      <c r="H18" s="194">
        <v>3.5000000000000003E-2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4">
      <c r="A19" s="206" t="s">
        <v>18</v>
      </c>
      <c r="B19" s="207"/>
      <c r="C19" s="90">
        <f>C17-C18</f>
        <v>910</v>
      </c>
      <c r="D19" s="91">
        <f>D17-D18</f>
        <v>718</v>
      </c>
      <c r="F19" s="147" t="s">
        <v>15</v>
      </c>
      <c r="G19" s="148"/>
      <c r="H19" s="197">
        <v>2.4500000000000001E-2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0</v>
      </c>
    </row>
    <row r="20" spans="1:21" ht="16.5" customHeight="1" thickBot="1" x14ac:dyDescent="0.3">
      <c r="F20" s="145" t="s">
        <v>16</v>
      </c>
      <c r="G20" s="146"/>
      <c r="H20" s="188">
        <f>AVERAGE(H17:J19)</f>
        <v>2.0500000000000001E-2</v>
      </c>
      <c r="I20" s="189"/>
      <c r="J20" s="190"/>
      <c r="L20" s="177" t="s">
        <v>36</v>
      </c>
      <c r="M20" s="177"/>
      <c r="N20" s="177"/>
      <c r="O20" s="177"/>
      <c r="P20" s="94">
        <v>1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 t="s">
        <v>52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149999999999999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2025-09-25T16:47:46Z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