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1245A203-CBC3-4D87-8EF9-578FE5BC36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(2)'!$A$1:$P$67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I38" i="1"/>
  <c r="J38" i="1"/>
  <c r="J37" i="1"/>
  <c r="I37" i="1"/>
  <c r="F37" i="1"/>
  <c r="E37" i="1"/>
  <c r="J36" i="1"/>
  <c r="I36" i="1"/>
  <c r="F36" i="1"/>
  <c r="E36" i="1"/>
  <c r="J35" i="1"/>
  <c r="I35" i="1"/>
  <c r="F35" i="1"/>
  <c r="E35" i="1"/>
  <c r="J34" i="1"/>
  <c r="I34" i="1"/>
  <c r="F34" i="1"/>
  <c r="E34" i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F30" i="1"/>
  <c r="E30" i="1"/>
  <c r="J29" i="1"/>
  <c r="I29" i="1"/>
  <c r="F29" i="1"/>
  <c r="E29" i="1"/>
  <c r="J28" i="1"/>
  <c r="I28" i="1"/>
  <c r="F28" i="1"/>
  <c r="E28" i="1"/>
  <c r="J27" i="1"/>
  <c r="I27" i="1"/>
  <c r="F27" i="1"/>
  <c r="E27" i="1"/>
  <c r="J26" i="1"/>
  <c r="I26" i="1"/>
  <c r="F26" i="1"/>
  <c r="E26" i="1"/>
  <c r="J25" i="1"/>
  <c r="I25" i="1"/>
  <c r="F25" i="1"/>
  <c r="E25" i="1"/>
  <c r="J24" i="1"/>
  <c r="I24" i="1"/>
  <c r="F24" i="1"/>
  <c r="E24" i="1"/>
  <c r="J23" i="1"/>
  <c r="I23" i="1"/>
  <c r="F23" i="1"/>
  <c r="E23" i="1"/>
  <c r="J22" i="1"/>
  <c r="I22" i="1"/>
  <c r="F22" i="1"/>
  <c r="E22" i="1"/>
  <c r="J21" i="1"/>
  <c r="I21" i="1"/>
  <c r="F21" i="1"/>
  <c r="E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P75" i="1" l="1"/>
  <c r="P76" i="1"/>
  <c r="P77" i="1"/>
  <c r="P78" i="1"/>
  <c r="P79" i="1"/>
  <c r="P80" i="1"/>
  <c r="P54" i="1" l="1"/>
  <c r="O54" i="1"/>
  <c r="N54" i="1"/>
  <c r="M54" i="1"/>
  <c r="L54" i="1"/>
  <c r="K54" i="1"/>
  <c r="H54" i="1"/>
  <c r="G54" i="1"/>
  <c r="D54" i="1"/>
  <c r="C54" i="1"/>
  <c r="H61" i="1" l="1"/>
  <c r="P74" i="1"/>
  <c r="P73" i="1"/>
  <c r="P72" i="1"/>
  <c r="T39" i="1" l="1"/>
  <c r="R40" i="1"/>
  <c r="P61" i="1" s="1"/>
  <c r="D59" i="1" l="1"/>
  <c r="C59" i="1"/>
  <c r="D58" i="1"/>
  <c r="C58" i="1"/>
  <c r="C60" i="1" l="1"/>
  <c r="T38" i="1" s="1"/>
  <c r="D60" i="1"/>
  <c r="J7" i="1"/>
  <c r="J6" i="1"/>
  <c r="I7" i="1"/>
  <c r="I6" i="1"/>
  <c r="U39" i="1" l="1"/>
  <c r="R39" i="1" s="1"/>
  <c r="P59" i="1" s="1"/>
  <c r="U38" i="1"/>
  <c r="R38" i="1" s="1"/>
  <c r="P57" i="1" s="1"/>
  <c r="F7" i="1"/>
  <c r="E7" i="1"/>
  <c r="F6" i="1"/>
  <c r="E6" i="1"/>
  <c r="E54" i="1" l="1"/>
  <c r="F54" i="1"/>
</calcChain>
</file>

<file path=xl/sharedStrings.xml><?xml version="1.0" encoding="utf-8"?>
<sst xmlns="http://schemas.openxmlformats.org/spreadsheetml/2006/main" count="160" uniqueCount="123">
  <si>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</si>
  <si>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</si>
  <si>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</si>
  <si>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</si>
  <si>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</si>
  <si>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</si>
  <si>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</si>
  <si>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</si>
  <si>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</si>
  <si>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</si>
  <si>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</si>
  <si>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</si>
  <si>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</si>
  <si>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</si>
  <si>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</si>
  <si>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</si>
  <si>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</si>
  <si>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</si>
  <si>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</si>
  <si>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</si>
  <si>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</si>
  <si>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</si>
  <si>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</si>
  <si>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</si>
  <si>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</si>
  <si>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</si>
  <si>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</si>
  <si>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</si>
  <si>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</si>
  <si>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</si>
  <si>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</si>
  <si>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</si>
  <si>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</si>
  <si>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</si>
  <si>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</si>
  <si>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</si>
  <si>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</si>
  <si>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</si>
  <si>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</si>
  <si>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</si>
  <si>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</si>
  <si>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</si>
  <si>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</si>
  <si>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EF-7</t>
  </si>
  <si>
    <t>EF-8</t>
  </si>
  <si>
    <t>EF-9</t>
  </si>
  <si>
    <t>EF-10</t>
  </si>
  <si>
    <t>EF-11</t>
  </si>
  <si>
    <t>EF-12</t>
  </si>
  <si>
    <t>EF-13</t>
  </si>
  <si>
    <t>RTU-A-1</t>
  </si>
  <si>
    <t>RTU-A-2</t>
  </si>
  <si>
    <t>RTU-A-3</t>
  </si>
  <si>
    <t>RTU-A-4</t>
  </si>
  <si>
    <t>RTU-A-5</t>
  </si>
  <si>
    <t>RTU-A-6</t>
  </si>
  <si>
    <t>RTU-A-7</t>
  </si>
  <si>
    <t>RTU-A-8</t>
  </si>
  <si>
    <t>RTU-A-9</t>
  </si>
  <si>
    <t>RTU-A-10</t>
  </si>
  <si>
    <t>RTU-A-11</t>
  </si>
  <si>
    <t>SALES - A</t>
  </si>
  <si>
    <t>BAKERY</t>
  </si>
  <si>
    <t>SALES "A"</t>
  </si>
  <si>
    <t>SEAFOOD</t>
  </si>
  <si>
    <t>DOCK</t>
  </si>
  <si>
    <t>CLEANING/BACK RESTROOMS</t>
  </si>
  <si>
    <t>CONFERENCE ROOM</t>
  </si>
  <si>
    <t>BREAKROOM</t>
  </si>
  <si>
    <t>RTU-B-1</t>
  </si>
  <si>
    <t>RTU-B-2</t>
  </si>
  <si>
    <t>RTU-B-3</t>
  </si>
  <si>
    <t>RTU-B-4</t>
  </si>
  <si>
    <t>RTU-B-5</t>
  </si>
  <si>
    <t>RTU-B-6</t>
  </si>
  <si>
    <t>RTU-B-7</t>
  </si>
  <si>
    <t>RTU-B-8</t>
  </si>
  <si>
    <t>SALES - B</t>
  </si>
  <si>
    <t>SALES B - DAIRY</t>
  </si>
  <si>
    <t>SALES B - PET</t>
  </si>
  <si>
    <t>SALES B - GROCERY</t>
  </si>
  <si>
    <t>SALES B - FROZEN FOODS</t>
  </si>
  <si>
    <t>SALES B - SCHOOL/KITCHEN</t>
  </si>
  <si>
    <t>BACKROOM</t>
  </si>
  <si>
    <t>GROCERY FREEZER/BACKROOM</t>
  </si>
  <si>
    <t>RTU-C-1</t>
  </si>
  <si>
    <t>RTU-C-2</t>
  </si>
  <si>
    <t>RTU-C-3</t>
  </si>
  <si>
    <t>RTU-C-4</t>
  </si>
  <si>
    <t>RTU-C-5</t>
  </si>
  <si>
    <t>RTU-C-6</t>
  </si>
  <si>
    <t>RTU-C-7</t>
  </si>
  <si>
    <t>RTU-C-8</t>
  </si>
  <si>
    <t>SALES C</t>
  </si>
  <si>
    <t>GAAMING</t>
  </si>
  <si>
    <t>CUSTOMER SERVICE</t>
  </si>
  <si>
    <t>PHARMACY</t>
  </si>
  <si>
    <t>VESTIBLE</t>
  </si>
  <si>
    <t>RTU-D-1</t>
  </si>
  <si>
    <t>RTU-D-2</t>
  </si>
  <si>
    <t>RTU-D-3</t>
  </si>
  <si>
    <t>RTU-D-4</t>
  </si>
  <si>
    <t>RTU-D-5</t>
  </si>
  <si>
    <t>RTU-D-6</t>
  </si>
  <si>
    <t>OFFICES</t>
  </si>
  <si>
    <t>SALES D</t>
  </si>
  <si>
    <t>PICK-UP</t>
  </si>
  <si>
    <t>SEATING</t>
  </si>
  <si>
    <t>DELI</t>
  </si>
  <si>
    <t>TENANT</t>
  </si>
  <si>
    <t>EF-A1</t>
  </si>
  <si>
    <t>EF-B1</t>
  </si>
  <si>
    <t>FRONT RESTROOMS</t>
  </si>
  <si>
    <t>BACK RESTROOMS</t>
  </si>
  <si>
    <t>BAKERY OVEN</t>
  </si>
  <si>
    <t>DOCK ELECT.</t>
  </si>
  <si>
    <t>FAMILY RESTROOMS</t>
  </si>
  <si>
    <t>ACCOUNTING</t>
  </si>
  <si>
    <t>GAMING</t>
  </si>
  <si>
    <t>EXISTING RESTROOMS</t>
  </si>
  <si>
    <t>WEST ELECTRICAL LARGE</t>
  </si>
  <si>
    <t>WEST ELECTRICAL</t>
  </si>
  <si>
    <t>Open Business to many people walking in and out constanly to take building pressure.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</si>
</sst>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0"/>
  <sheetViews>
    <sheetView showGridLines="0" tabSelected="1" view="pageBreakPreview" topLeftCell="A34" zoomScale="118" zoomScaleNormal="55" zoomScaleSheetLayoutView="70" workbookViewId="0">
      <selection activeCell="A65" sqref="A65:P6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x14ac:dyDescent="0.25">
      <c r="A6" s="74" t="s">
        <v>50</v>
      </c>
      <c r="B6" s="72" t="s">
        <v>61</v>
      </c>
      <c r="C6" s="23">
        <v>8000</v>
      </c>
      <c r="D6" s="24">
        <v>7093</v>
      </c>
      <c r="E6" s="23">
        <f t="shared" ref="E6:F7" si="0">C6-G6</f>
        <v>7350</v>
      </c>
      <c r="F6" s="24">
        <f t="shared" si="0"/>
        <v>6405</v>
      </c>
      <c r="G6" s="25">
        <v>650</v>
      </c>
      <c r="H6" s="26">
        <v>688</v>
      </c>
      <c r="I6" s="27">
        <f>G6/C6</f>
        <v>8.1250000000000003E-2</v>
      </c>
      <c r="J6" s="28">
        <f>H6/D6</f>
        <v>9.6997039334555196E-2</v>
      </c>
      <c r="K6" s="29"/>
      <c r="L6" s="30"/>
      <c r="M6" s="31"/>
      <c r="N6" s="32"/>
      <c r="O6" s="33"/>
      <c r="P6" s="34"/>
      <c r="Q6" s="70"/>
      <c r="R6" s="69"/>
    </row>
    <row r="7" spans="1:18" ht="20.100000000000001" customHeight="1" x14ac:dyDescent="0.25">
      <c r="A7" s="75" t="s">
        <v>51</v>
      </c>
      <c r="B7" s="73" t="s">
        <v>62</v>
      </c>
      <c r="C7" s="35">
        <v>1200</v>
      </c>
      <c r="D7" s="36">
        <v>1191</v>
      </c>
      <c r="E7" s="35">
        <f t="shared" si="0"/>
        <v>946</v>
      </c>
      <c r="F7" s="36">
        <f t="shared" si="0"/>
        <v>921</v>
      </c>
      <c r="G7" s="37">
        <v>254</v>
      </c>
      <c r="H7" s="38">
        <v>270</v>
      </c>
      <c r="I7" s="39">
        <f t="shared" ref="I7:J7" si="1">G7/C7</f>
        <v>0.21166666666666667</v>
      </c>
      <c r="J7" s="40">
        <f t="shared" si="1"/>
        <v>0.22670025188916876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5" t="s">
        <v>52</v>
      </c>
      <c r="B8" s="73" t="s">
        <v>63</v>
      </c>
      <c r="C8" s="35">
        <v>8000</v>
      </c>
      <c r="D8" s="36">
        <v>8023</v>
      </c>
      <c r="E8" s="35">
        <f t="shared" ref="E8:E19" si="2">C8-G8</f>
        <v>7350</v>
      </c>
      <c r="F8" s="36">
        <f t="shared" ref="F8:F19" si="3">D8-H8</f>
        <v>7416</v>
      </c>
      <c r="G8" s="37">
        <v>650</v>
      </c>
      <c r="H8" s="38">
        <v>607</v>
      </c>
      <c r="I8" s="39">
        <f t="shared" ref="I8:I9" si="4">G8/C8</f>
        <v>8.1250000000000003E-2</v>
      </c>
      <c r="J8" s="40">
        <f t="shared" ref="J8:J9" si="5">H8/D8</f>
        <v>7.5657484731397232E-2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5" t="s">
        <v>53</v>
      </c>
      <c r="B9" s="73" t="s">
        <v>64</v>
      </c>
      <c r="C9" s="35">
        <v>1200</v>
      </c>
      <c r="D9" s="36">
        <v>1170</v>
      </c>
      <c r="E9" s="35">
        <f t="shared" si="2"/>
        <v>1000</v>
      </c>
      <c r="F9" s="36">
        <f t="shared" si="3"/>
        <v>956</v>
      </c>
      <c r="G9" s="37">
        <v>200</v>
      </c>
      <c r="H9" s="38">
        <v>214</v>
      </c>
      <c r="I9" s="39">
        <f t="shared" si="4"/>
        <v>0.16666666666666666</v>
      </c>
      <c r="J9" s="40">
        <f t="shared" si="5"/>
        <v>0.18290598290598289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75" t="s">
        <v>54</v>
      </c>
      <c r="B10" s="103" t="s">
        <v>65</v>
      </c>
      <c r="C10" s="114">
        <v>5000</v>
      </c>
      <c r="D10" s="115">
        <v>4964</v>
      </c>
      <c r="E10" s="114">
        <f t="shared" si="2"/>
        <v>4490</v>
      </c>
      <c r="F10" s="115">
        <f t="shared" si="3"/>
        <v>4455</v>
      </c>
      <c r="G10" s="104">
        <v>510</v>
      </c>
      <c r="H10" s="105">
        <v>509</v>
      </c>
      <c r="I10" s="106">
        <f>G10/C10</f>
        <v>0.10199999999999999</v>
      </c>
      <c r="J10" s="107">
        <f>H10/D10</f>
        <v>0.10253827558420628</v>
      </c>
      <c r="K10" s="108"/>
      <c r="L10" s="109"/>
      <c r="M10" s="110"/>
      <c r="N10" s="111"/>
      <c r="O10" s="112"/>
      <c r="P10" s="113"/>
      <c r="Q10" s="70"/>
      <c r="R10" s="69"/>
    </row>
    <row r="11" spans="1:18" ht="20.100000000000001" customHeight="1" x14ac:dyDescent="0.25">
      <c r="A11" s="75" t="s">
        <v>55</v>
      </c>
      <c r="B11" s="73" t="s">
        <v>66</v>
      </c>
      <c r="C11" s="35">
        <v>1200</v>
      </c>
      <c r="D11" s="36">
        <v>1288</v>
      </c>
      <c r="E11" s="35">
        <f t="shared" si="2"/>
        <v>1080</v>
      </c>
      <c r="F11" s="36">
        <f t="shared" si="3"/>
        <v>1161</v>
      </c>
      <c r="G11" s="37">
        <v>120</v>
      </c>
      <c r="H11" s="38">
        <v>127</v>
      </c>
      <c r="I11" s="39">
        <f t="shared" ref="I11:I13" si="6">G11/C11</f>
        <v>0.1</v>
      </c>
      <c r="J11" s="40">
        <f t="shared" ref="J11:J13" si="7">H11/D11</f>
        <v>9.8602484472049695E-2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5" t="s">
        <v>56</v>
      </c>
      <c r="B12" s="73" t="s">
        <v>67</v>
      </c>
      <c r="C12" s="35">
        <v>2000</v>
      </c>
      <c r="D12" s="36">
        <v>2016</v>
      </c>
      <c r="E12" s="35">
        <f t="shared" ref="E12:E13" si="8">C12-G12</f>
        <v>1700</v>
      </c>
      <c r="F12" s="36">
        <f t="shared" ref="F12:F13" si="9">D12-H12</f>
        <v>1746</v>
      </c>
      <c r="G12" s="37">
        <v>300</v>
      </c>
      <c r="H12" s="38">
        <v>270</v>
      </c>
      <c r="I12" s="39">
        <f t="shared" si="6"/>
        <v>0.15</v>
      </c>
      <c r="J12" s="40">
        <f t="shared" si="7"/>
        <v>0.13392857142857142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5" t="s">
        <v>57</v>
      </c>
      <c r="B13" s="73" t="s">
        <v>68</v>
      </c>
      <c r="C13" s="35">
        <v>2000</v>
      </c>
      <c r="D13" s="36">
        <v>1828</v>
      </c>
      <c r="E13" s="35">
        <f t="shared" si="8"/>
        <v>1687</v>
      </c>
      <c r="F13" s="36">
        <f t="shared" si="9"/>
        <v>1533</v>
      </c>
      <c r="G13" s="37">
        <v>313</v>
      </c>
      <c r="H13" s="38">
        <v>295</v>
      </c>
      <c r="I13" s="39">
        <f t="shared" si="6"/>
        <v>0.1565</v>
      </c>
      <c r="J13" s="40">
        <f t="shared" si="7"/>
        <v>0.1613785557986871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5">
      <c r="A14" s="75" t="s">
        <v>58</v>
      </c>
      <c r="B14" s="103" t="s">
        <v>65</v>
      </c>
      <c r="C14" s="114">
        <v>2400</v>
      </c>
      <c r="D14" s="115">
        <v>2402</v>
      </c>
      <c r="E14" s="114">
        <f t="shared" si="2"/>
        <v>2160</v>
      </c>
      <c r="F14" s="115">
        <f t="shared" si="3"/>
        <v>2168</v>
      </c>
      <c r="G14" s="104">
        <v>240</v>
      </c>
      <c r="H14" s="105">
        <v>234</v>
      </c>
      <c r="I14" s="106">
        <f>G14/C14</f>
        <v>0.1</v>
      </c>
      <c r="J14" s="107">
        <f>H14/D14</f>
        <v>9.7418817651956702E-2</v>
      </c>
      <c r="K14" s="108"/>
      <c r="L14" s="109"/>
      <c r="M14" s="110"/>
      <c r="N14" s="111"/>
      <c r="O14" s="112"/>
      <c r="P14" s="113"/>
      <c r="Q14" s="70"/>
      <c r="R14" s="69"/>
    </row>
    <row r="15" spans="1:18" ht="20.100000000000001" customHeight="1" x14ac:dyDescent="0.25">
      <c r="A15" s="75" t="s">
        <v>59</v>
      </c>
      <c r="B15" s="103" t="s">
        <v>65</v>
      </c>
      <c r="C15" s="35">
        <v>3000</v>
      </c>
      <c r="D15" s="36">
        <v>3070</v>
      </c>
      <c r="E15" s="35">
        <f t="shared" si="2"/>
        <v>2740</v>
      </c>
      <c r="F15" s="36">
        <f t="shared" si="3"/>
        <v>2802</v>
      </c>
      <c r="G15" s="37">
        <v>260</v>
      </c>
      <c r="H15" s="38">
        <v>268</v>
      </c>
      <c r="I15" s="39">
        <f t="shared" ref="I15:I17" si="10">G15/C15</f>
        <v>8.666666666666667E-2</v>
      </c>
      <c r="J15" s="40">
        <f t="shared" ref="J15:J17" si="11">H15/D15</f>
        <v>8.7296416938110744E-2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5">
      <c r="A16" s="75" t="s">
        <v>60</v>
      </c>
      <c r="B16" s="103" t="s">
        <v>65</v>
      </c>
      <c r="C16" s="35">
        <v>4000</v>
      </c>
      <c r="D16" s="36">
        <v>4023</v>
      </c>
      <c r="E16" s="35">
        <f t="shared" ref="E16:E17" si="12">C16-G16</f>
        <v>3740</v>
      </c>
      <c r="F16" s="36">
        <f t="shared" ref="F16:F17" si="13">D16-H16</f>
        <v>3782</v>
      </c>
      <c r="G16" s="37">
        <v>260</v>
      </c>
      <c r="H16" s="38">
        <v>241</v>
      </c>
      <c r="I16" s="39">
        <f t="shared" si="10"/>
        <v>6.5000000000000002E-2</v>
      </c>
      <c r="J16" s="40">
        <f t="shared" si="11"/>
        <v>5.9905543127019636E-2</v>
      </c>
      <c r="K16" s="41"/>
      <c r="L16" s="42"/>
      <c r="M16" s="43"/>
      <c r="N16" s="44"/>
      <c r="O16" s="45"/>
      <c r="P16" s="46"/>
      <c r="Q16" s="64"/>
      <c r="R16" s="69"/>
    </row>
    <row r="17" spans="1:18" ht="20.100000000000001" customHeight="1" x14ac:dyDescent="0.25">
      <c r="A17" s="75" t="s">
        <v>69</v>
      </c>
      <c r="B17" s="73" t="s">
        <v>77</v>
      </c>
      <c r="C17" s="35">
        <v>8000</v>
      </c>
      <c r="D17" s="36">
        <v>7883</v>
      </c>
      <c r="E17" s="35">
        <f t="shared" si="12"/>
        <v>7285</v>
      </c>
      <c r="F17" s="36">
        <f t="shared" si="13"/>
        <v>7142</v>
      </c>
      <c r="G17" s="37">
        <v>715</v>
      </c>
      <c r="H17" s="38">
        <v>741</v>
      </c>
      <c r="I17" s="39">
        <f t="shared" si="10"/>
        <v>8.9374999999999996E-2</v>
      </c>
      <c r="J17" s="40">
        <f t="shared" si="11"/>
        <v>9.3999746289483696E-2</v>
      </c>
      <c r="K17" s="41"/>
      <c r="L17" s="42"/>
      <c r="M17" s="43"/>
      <c r="N17" s="44"/>
      <c r="O17" s="45"/>
      <c r="P17" s="46"/>
      <c r="Q17" s="64"/>
      <c r="R17" s="69"/>
    </row>
    <row r="18" spans="1:18" ht="20.100000000000001" customHeight="1" x14ac:dyDescent="0.25">
      <c r="A18" s="75" t="s">
        <v>70</v>
      </c>
      <c r="B18" s="103" t="s">
        <v>78</v>
      </c>
      <c r="C18" s="114">
        <v>8000</v>
      </c>
      <c r="D18" s="115">
        <v>8156</v>
      </c>
      <c r="E18" s="114">
        <f t="shared" si="2"/>
        <v>7240</v>
      </c>
      <c r="F18" s="115">
        <f t="shared" si="3"/>
        <v>7355</v>
      </c>
      <c r="G18" s="104">
        <v>760</v>
      </c>
      <c r="H18" s="105">
        <v>801</v>
      </c>
      <c r="I18" s="106">
        <f>G18/C18</f>
        <v>9.5000000000000001E-2</v>
      </c>
      <c r="J18" s="107">
        <f>H18/D18</f>
        <v>9.8209906817067191E-2</v>
      </c>
      <c r="K18" s="108"/>
      <c r="L18" s="109"/>
      <c r="M18" s="110"/>
      <c r="N18" s="111"/>
      <c r="O18" s="112"/>
      <c r="P18" s="113"/>
      <c r="Q18" s="70"/>
      <c r="R18" s="69"/>
    </row>
    <row r="19" spans="1:18" ht="20.100000000000001" customHeight="1" x14ac:dyDescent="0.25">
      <c r="A19" s="75" t="s">
        <v>71</v>
      </c>
      <c r="B19" s="73" t="s">
        <v>79</v>
      </c>
      <c r="C19" s="35">
        <v>8000</v>
      </c>
      <c r="D19" s="36">
        <v>7879</v>
      </c>
      <c r="E19" s="35">
        <f t="shared" si="2"/>
        <v>7380</v>
      </c>
      <c r="F19" s="36">
        <f t="shared" si="3"/>
        <v>7252</v>
      </c>
      <c r="G19" s="37">
        <v>620</v>
      </c>
      <c r="H19" s="38">
        <v>627</v>
      </c>
      <c r="I19" s="39">
        <f t="shared" ref="I19:I21" si="14">G19/C19</f>
        <v>7.7499999999999999E-2</v>
      </c>
      <c r="J19" s="40">
        <f t="shared" ref="J19:J21" si="15">H19/D19</f>
        <v>7.9578626729280372E-2</v>
      </c>
      <c r="K19" s="41"/>
      <c r="L19" s="42"/>
      <c r="M19" s="43"/>
      <c r="N19" s="44"/>
      <c r="O19" s="45"/>
      <c r="P19" s="46"/>
      <c r="Q19" s="64"/>
      <c r="R19" s="69"/>
    </row>
    <row r="20" spans="1:18" ht="20.100000000000001" customHeight="1" x14ac:dyDescent="0.25">
      <c r="A20" s="75" t="s">
        <v>72</v>
      </c>
      <c r="B20" s="73" t="s">
        <v>80</v>
      </c>
      <c r="C20" s="35">
        <v>8000</v>
      </c>
      <c r="D20" s="36">
        <v>7986</v>
      </c>
      <c r="E20" s="35">
        <f t="shared" ref="E20:E31" si="16">C20-G20</f>
        <v>7345</v>
      </c>
      <c r="F20" s="36">
        <f t="shared" ref="F20:F31" si="17">D20-H20</f>
        <v>7352</v>
      </c>
      <c r="G20" s="37">
        <v>655</v>
      </c>
      <c r="H20" s="38">
        <v>634</v>
      </c>
      <c r="I20" s="39">
        <f t="shared" si="14"/>
        <v>8.1875000000000003E-2</v>
      </c>
      <c r="J20" s="40">
        <f t="shared" si="15"/>
        <v>7.9388930628600043E-2</v>
      </c>
      <c r="K20" s="41"/>
      <c r="L20" s="42"/>
      <c r="M20" s="43"/>
      <c r="N20" s="44"/>
      <c r="O20" s="45"/>
      <c r="P20" s="46"/>
      <c r="Q20" s="64"/>
      <c r="R20" s="69"/>
    </row>
    <row r="21" spans="1:18" ht="20.100000000000001" customHeight="1" x14ac:dyDescent="0.25">
      <c r="A21" s="75" t="s">
        <v>73</v>
      </c>
      <c r="B21" s="73" t="s">
        <v>81</v>
      </c>
      <c r="C21" s="35">
        <v>8000</v>
      </c>
      <c r="D21" s="36">
        <v>8090</v>
      </c>
      <c r="E21" s="35">
        <f t="shared" si="16"/>
        <v>7330</v>
      </c>
      <c r="F21" s="36">
        <f t="shared" si="17"/>
        <v>7433</v>
      </c>
      <c r="G21" s="37">
        <v>670</v>
      </c>
      <c r="H21" s="38">
        <v>657</v>
      </c>
      <c r="I21" s="39">
        <f t="shared" si="14"/>
        <v>8.3750000000000005E-2</v>
      </c>
      <c r="J21" s="40">
        <f t="shared" si="15"/>
        <v>8.1211372064276879E-2</v>
      </c>
      <c r="K21" s="41"/>
      <c r="L21" s="42"/>
      <c r="M21" s="43"/>
      <c r="N21" s="44"/>
      <c r="O21" s="45"/>
      <c r="P21" s="46"/>
      <c r="Q21" s="64"/>
      <c r="R21" s="69"/>
    </row>
    <row r="22" spans="1:18" ht="20.100000000000001" customHeight="1" x14ac:dyDescent="0.25">
      <c r="A22" s="75" t="s">
        <v>74</v>
      </c>
      <c r="B22" s="103" t="s">
        <v>82</v>
      </c>
      <c r="C22" s="114">
        <v>8000</v>
      </c>
      <c r="D22" s="115">
        <v>7822</v>
      </c>
      <c r="E22" s="114">
        <f t="shared" si="16"/>
        <v>7390</v>
      </c>
      <c r="F22" s="115">
        <f t="shared" si="17"/>
        <v>7208</v>
      </c>
      <c r="G22" s="104">
        <v>610</v>
      </c>
      <c r="H22" s="105">
        <v>614</v>
      </c>
      <c r="I22" s="106">
        <f>G22/C22</f>
        <v>7.6249999999999998E-2</v>
      </c>
      <c r="J22" s="107">
        <f>H22/D22</f>
        <v>7.8496548197391977E-2</v>
      </c>
      <c r="K22" s="108"/>
      <c r="L22" s="109"/>
      <c r="M22" s="110"/>
      <c r="N22" s="111"/>
      <c r="O22" s="112"/>
      <c r="P22" s="113"/>
      <c r="Q22" s="55"/>
      <c r="R22" s="69"/>
    </row>
    <row r="23" spans="1:18" ht="20.100000000000001" customHeight="1" x14ac:dyDescent="0.25">
      <c r="A23" s="75" t="s">
        <v>75</v>
      </c>
      <c r="B23" s="73" t="s">
        <v>83</v>
      </c>
      <c r="C23" s="35">
        <v>4000</v>
      </c>
      <c r="D23" s="36">
        <v>3966</v>
      </c>
      <c r="E23" s="35">
        <f t="shared" si="16"/>
        <v>3255</v>
      </c>
      <c r="F23" s="36">
        <f t="shared" si="17"/>
        <v>3215</v>
      </c>
      <c r="G23" s="37">
        <v>745</v>
      </c>
      <c r="H23" s="38">
        <v>751</v>
      </c>
      <c r="I23" s="39">
        <f t="shared" ref="I23:I25" si="18">G23/C23</f>
        <v>0.18625</v>
      </c>
      <c r="J23" s="40">
        <f t="shared" ref="J23:J25" si="19">H23/D23</f>
        <v>0.18935955622793746</v>
      </c>
      <c r="K23" s="41"/>
      <c r="L23" s="42"/>
      <c r="M23" s="43"/>
      <c r="N23" s="44"/>
      <c r="O23" s="45"/>
      <c r="P23" s="46"/>
      <c r="Q23" s="55"/>
      <c r="R23" s="69"/>
    </row>
    <row r="24" spans="1:18" ht="20.100000000000001" customHeight="1" x14ac:dyDescent="0.25">
      <c r="A24" s="75" t="s">
        <v>76</v>
      </c>
      <c r="B24" s="73" t="s">
        <v>84</v>
      </c>
      <c r="C24" s="35">
        <v>4000</v>
      </c>
      <c r="D24" s="36">
        <v>4114</v>
      </c>
      <c r="E24" s="35">
        <f t="shared" si="16"/>
        <v>3210</v>
      </c>
      <c r="F24" s="36">
        <f t="shared" si="17"/>
        <v>3354</v>
      </c>
      <c r="G24" s="37">
        <v>790</v>
      </c>
      <c r="H24" s="38">
        <v>760</v>
      </c>
      <c r="I24" s="39">
        <f t="shared" si="18"/>
        <v>0.19750000000000001</v>
      </c>
      <c r="J24" s="40">
        <f t="shared" si="19"/>
        <v>0.18473505104521148</v>
      </c>
      <c r="K24" s="41"/>
      <c r="L24" s="42"/>
      <c r="M24" s="43"/>
      <c r="N24" s="44"/>
      <c r="O24" s="45"/>
      <c r="P24" s="46"/>
      <c r="Q24" s="64"/>
      <c r="R24" s="69"/>
    </row>
    <row r="25" spans="1:18" ht="20.100000000000001" customHeight="1" x14ac:dyDescent="0.25">
      <c r="A25" s="75" t="s">
        <v>85</v>
      </c>
      <c r="B25" s="73" t="s">
        <v>93</v>
      </c>
      <c r="C25" s="35">
        <v>10000</v>
      </c>
      <c r="D25" s="36">
        <v>9673</v>
      </c>
      <c r="E25" s="35">
        <f t="shared" si="16"/>
        <v>9180</v>
      </c>
      <c r="F25" s="36">
        <f t="shared" si="17"/>
        <v>8820</v>
      </c>
      <c r="G25" s="37">
        <v>820</v>
      </c>
      <c r="H25" s="38">
        <v>853</v>
      </c>
      <c r="I25" s="39">
        <f t="shared" si="18"/>
        <v>8.2000000000000003E-2</v>
      </c>
      <c r="J25" s="40">
        <f t="shared" si="19"/>
        <v>8.8183603845756228E-2</v>
      </c>
      <c r="K25" s="41"/>
      <c r="L25" s="42"/>
      <c r="M25" s="43"/>
      <c r="N25" s="44"/>
      <c r="O25" s="45"/>
      <c r="P25" s="46"/>
      <c r="Q25" s="64"/>
      <c r="R25" s="69"/>
    </row>
    <row r="26" spans="1:18" ht="20.100000000000001" customHeight="1" x14ac:dyDescent="0.25">
      <c r="A26" s="75" t="s">
        <v>86</v>
      </c>
      <c r="B26" s="73" t="s">
        <v>93</v>
      </c>
      <c r="C26" s="114">
        <v>8000</v>
      </c>
      <c r="D26" s="115">
        <v>8063</v>
      </c>
      <c r="E26" s="114">
        <f t="shared" si="16"/>
        <v>7430</v>
      </c>
      <c r="F26" s="115">
        <f t="shared" si="17"/>
        <v>7502</v>
      </c>
      <c r="G26" s="104">
        <v>570</v>
      </c>
      <c r="H26" s="105">
        <v>561</v>
      </c>
      <c r="I26" s="106">
        <f>G26/C26</f>
        <v>7.1249999999999994E-2</v>
      </c>
      <c r="J26" s="107">
        <f>H26/D26</f>
        <v>6.9577080491132329E-2</v>
      </c>
      <c r="K26" s="108"/>
      <c r="L26" s="109"/>
      <c r="M26" s="110"/>
      <c r="N26" s="111"/>
      <c r="O26" s="112"/>
      <c r="P26" s="113"/>
      <c r="Q26" s="64"/>
      <c r="R26" s="69"/>
    </row>
    <row r="27" spans="1:18" ht="20.100000000000001" customHeight="1" x14ac:dyDescent="0.25">
      <c r="A27" s="75" t="s">
        <v>87</v>
      </c>
      <c r="B27" s="73" t="s">
        <v>93</v>
      </c>
      <c r="C27" s="114">
        <v>8000</v>
      </c>
      <c r="D27" s="36">
        <v>8237</v>
      </c>
      <c r="E27" s="35">
        <f t="shared" si="16"/>
        <v>7360</v>
      </c>
      <c r="F27" s="36">
        <f t="shared" si="17"/>
        <v>7556</v>
      </c>
      <c r="G27" s="37">
        <v>640</v>
      </c>
      <c r="H27" s="38">
        <v>681</v>
      </c>
      <c r="I27" s="39">
        <f t="shared" ref="I27:I29" si="20">G27/C27</f>
        <v>0.08</v>
      </c>
      <c r="J27" s="40">
        <f t="shared" ref="J27:J29" si="21">H27/D27</f>
        <v>8.2675731455627052E-2</v>
      </c>
      <c r="K27" s="41"/>
      <c r="L27" s="42"/>
      <c r="M27" s="43"/>
      <c r="N27" s="44"/>
      <c r="O27" s="45"/>
      <c r="P27" s="46"/>
      <c r="Q27" s="64"/>
      <c r="R27" s="69"/>
    </row>
    <row r="28" spans="1:18" ht="20.100000000000001" customHeight="1" x14ac:dyDescent="0.25">
      <c r="A28" s="75" t="s">
        <v>88</v>
      </c>
      <c r="B28" s="73" t="s">
        <v>93</v>
      </c>
      <c r="C28" s="114">
        <v>8000</v>
      </c>
      <c r="D28" s="36">
        <v>8270</v>
      </c>
      <c r="E28" s="35">
        <f t="shared" si="16"/>
        <v>7090</v>
      </c>
      <c r="F28" s="36">
        <f t="shared" si="17"/>
        <v>7349</v>
      </c>
      <c r="G28" s="37">
        <v>910</v>
      </c>
      <c r="H28" s="38">
        <v>921</v>
      </c>
      <c r="I28" s="39">
        <f t="shared" si="20"/>
        <v>0.11375</v>
      </c>
      <c r="J28" s="40">
        <f t="shared" si="21"/>
        <v>0.11136638452237001</v>
      </c>
      <c r="K28" s="41"/>
      <c r="L28" s="42"/>
      <c r="M28" s="43"/>
      <c r="N28" s="44"/>
      <c r="O28" s="45"/>
      <c r="P28" s="46"/>
      <c r="Q28" s="64"/>
      <c r="R28" s="69"/>
    </row>
    <row r="29" spans="1:18" ht="20.100000000000001" customHeight="1" x14ac:dyDescent="0.25">
      <c r="A29" s="75" t="s">
        <v>89</v>
      </c>
      <c r="B29" s="73" t="s">
        <v>94</v>
      </c>
      <c r="C29" s="35">
        <v>4000</v>
      </c>
      <c r="D29" s="36">
        <v>3945</v>
      </c>
      <c r="E29" s="35">
        <f t="shared" si="16"/>
        <v>3500</v>
      </c>
      <c r="F29" s="36">
        <f t="shared" si="17"/>
        <v>3458</v>
      </c>
      <c r="G29" s="37">
        <v>500</v>
      </c>
      <c r="H29" s="38">
        <v>487</v>
      </c>
      <c r="I29" s="39">
        <f t="shared" si="20"/>
        <v>0.125</v>
      </c>
      <c r="J29" s="40">
        <f t="shared" si="21"/>
        <v>0.12344740177439797</v>
      </c>
      <c r="K29" s="41"/>
      <c r="L29" s="42"/>
      <c r="M29" s="43"/>
      <c r="N29" s="44"/>
      <c r="O29" s="45"/>
      <c r="P29" s="46"/>
      <c r="Q29" s="64"/>
      <c r="R29" s="69"/>
    </row>
    <row r="30" spans="1:18" ht="20.100000000000001" customHeight="1" x14ac:dyDescent="0.25">
      <c r="A30" s="75" t="s">
        <v>90</v>
      </c>
      <c r="B30" s="103" t="s">
        <v>95</v>
      </c>
      <c r="C30" s="114">
        <v>4000</v>
      </c>
      <c r="D30" s="115">
        <v>4085</v>
      </c>
      <c r="E30" s="114">
        <f t="shared" si="16"/>
        <v>3870</v>
      </c>
      <c r="F30" s="115">
        <f t="shared" si="17"/>
        <v>3969</v>
      </c>
      <c r="G30" s="104">
        <v>130</v>
      </c>
      <c r="H30" s="105">
        <v>116</v>
      </c>
      <c r="I30" s="106">
        <f>G30/C30</f>
        <v>3.2500000000000001E-2</v>
      </c>
      <c r="J30" s="107">
        <f>H30/D30</f>
        <v>2.839657282741738E-2</v>
      </c>
      <c r="K30" s="108"/>
      <c r="L30" s="109"/>
      <c r="M30" s="110"/>
      <c r="N30" s="111"/>
      <c r="O30" s="112"/>
      <c r="P30" s="113"/>
      <c r="Q30" s="64"/>
      <c r="R30" s="69"/>
    </row>
    <row r="31" spans="1:18" ht="20.100000000000001" customHeight="1" x14ac:dyDescent="0.25">
      <c r="A31" s="75" t="s">
        <v>91</v>
      </c>
      <c r="B31" s="73" t="s">
        <v>96</v>
      </c>
      <c r="C31" s="35">
        <v>2400</v>
      </c>
      <c r="D31" s="36">
        <v>2450</v>
      </c>
      <c r="E31" s="35">
        <f t="shared" si="16"/>
        <v>1925</v>
      </c>
      <c r="F31" s="36">
        <f t="shared" si="17"/>
        <v>1950</v>
      </c>
      <c r="G31" s="37">
        <v>475</v>
      </c>
      <c r="H31" s="38">
        <v>500</v>
      </c>
      <c r="I31" s="39">
        <f t="shared" ref="I31:I32" si="22">G31/C31</f>
        <v>0.19791666666666666</v>
      </c>
      <c r="J31" s="40">
        <f t="shared" ref="J31:J32" si="23">H31/D31</f>
        <v>0.20408163265306123</v>
      </c>
      <c r="K31" s="41"/>
      <c r="L31" s="42"/>
      <c r="M31" s="43"/>
      <c r="N31" s="44"/>
      <c r="O31" s="45"/>
      <c r="P31" s="46"/>
      <c r="Q31" s="64"/>
      <c r="R31" s="69"/>
    </row>
    <row r="32" spans="1:18" ht="20.100000000000001" customHeight="1" x14ac:dyDescent="0.25">
      <c r="A32" s="75" t="s">
        <v>92</v>
      </c>
      <c r="B32" s="73" t="s">
        <v>97</v>
      </c>
      <c r="C32" s="35">
        <v>3000</v>
      </c>
      <c r="D32" s="36">
        <v>2969</v>
      </c>
      <c r="E32" s="35">
        <f t="shared" ref="E32:E38" si="24">C32-G32</f>
        <v>2795</v>
      </c>
      <c r="F32" s="36">
        <f t="shared" ref="F32:F38" si="25">D32-H32</f>
        <v>2750</v>
      </c>
      <c r="G32" s="37">
        <v>205</v>
      </c>
      <c r="H32" s="38">
        <v>219</v>
      </c>
      <c r="I32" s="39">
        <f t="shared" si="22"/>
        <v>6.8333333333333329E-2</v>
      </c>
      <c r="J32" s="40">
        <f t="shared" si="23"/>
        <v>7.3762209498147518E-2</v>
      </c>
      <c r="K32" s="41"/>
      <c r="L32" s="42"/>
      <c r="M32" s="43"/>
      <c r="N32" s="44"/>
      <c r="O32" s="45"/>
      <c r="P32" s="46"/>
      <c r="Q32" s="64"/>
      <c r="R32" s="69"/>
    </row>
    <row r="33" spans="1:21" ht="20.100000000000001" customHeight="1" x14ac:dyDescent="0.25">
      <c r="A33" s="75" t="s">
        <v>98</v>
      </c>
      <c r="B33" s="103" t="s">
        <v>104</v>
      </c>
      <c r="C33" s="35">
        <v>3000</v>
      </c>
      <c r="D33" s="115">
        <v>3161</v>
      </c>
      <c r="E33" s="114">
        <f t="shared" si="24"/>
        <v>2740</v>
      </c>
      <c r="F33" s="115">
        <f t="shared" si="25"/>
        <v>2893</v>
      </c>
      <c r="G33" s="104">
        <v>260</v>
      </c>
      <c r="H33" s="105">
        <v>268</v>
      </c>
      <c r="I33" s="106">
        <f>G33/C33</f>
        <v>8.666666666666667E-2</v>
      </c>
      <c r="J33" s="107">
        <f>H33/D33</f>
        <v>8.4783296425181898E-2</v>
      </c>
      <c r="K33" s="108"/>
      <c r="L33" s="109"/>
      <c r="M33" s="110"/>
      <c r="N33" s="111"/>
      <c r="O33" s="112"/>
      <c r="P33" s="113"/>
      <c r="Q33" s="64"/>
      <c r="R33" s="69"/>
    </row>
    <row r="34" spans="1:21" ht="20.100000000000001" customHeight="1" x14ac:dyDescent="0.25">
      <c r="A34" s="75" t="s">
        <v>99</v>
      </c>
      <c r="B34" s="73" t="s">
        <v>105</v>
      </c>
      <c r="C34" s="35">
        <v>4000</v>
      </c>
      <c r="D34" s="36">
        <v>4035</v>
      </c>
      <c r="E34" s="35">
        <f t="shared" si="24"/>
        <v>3000</v>
      </c>
      <c r="F34" s="36">
        <f t="shared" si="25"/>
        <v>3074</v>
      </c>
      <c r="G34" s="37">
        <v>1000</v>
      </c>
      <c r="H34" s="38">
        <v>961</v>
      </c>
      <c r="I34" s="39">
        <f t="shared" ref="I34:I36" si="26">G34/C34</f>
        <v>0.25</v>
      </c>
      <c r="J34" s="40">
        <f t="shared" ref="J34:J36" si="27">H34/D34</f>
        <v>0.23816604708798017</v>
      </c>
      <c r="K34" s="41"/>
      <c r="L34" s="42"/>
      <c r="M34" s="43"/>
      <c r="N34" s="44"/>
      <c r="O34" s="45"/>
      <c r="P34" s="46"/>
      <c r="Q34" s="64"/>
      <c r="R34" s="69"/>
    </row>
    <row r="35" spans="1:21" ht="20.100000000000001" customHeight="1" x14ac:dyDescent="0.25">
      <c r="A35" s="75" t="s">
        <v>100</v>
      </c>
      <c r="B35" s="73" t="s">
        <v>106</v>
      </c>
      <c r="C35" s="35">
        <v>8000</v>
      </c>
      <c r="D35" s="36">
        <v>7286</v>
      </c>
      <c r="E35" s="35">
        <f t="shared" si="24"/>
        <v>7425</v>
      </c>
      <c r="F35" s="36">
        <f t="shared" si="25"/>
        <v>6779</v>
      </c>
      <c r="G35" s="37">
        <v>575</v>
      </c>
      <c r="H35" s="38">
        <v>507</v>
      </c>
      <c r="I35" s="39">
        <f t="shared" si="26"/>
        <v>7.1874999999999994E-2</v>
      </c>
      <c r="J35" s="40">
        <f t="shared" si="27"/>
        <v>6.9585506450727419E-2</v>
      </c>
      <c r="K35" s="41"/>
      <c r="L35" s="42"/>
      <c r="M35" s="43"/>
      <c r="N35" s="44"/>
      <c r="O35" s="45"/>
      <c r="P35" s="46"/>
      <c r="Q35" s="64"/>
      <c r="R35" s="69"/>
    </row>
    <row r="36" spans="1:21" ht="20.100000000000001" customHeight="1" x14ac:dyDescent="0.25">
      <c r="A36" s="75" t="s">
        <v>101</v>
      </c>
      <c r="B36" s="73" t="s">
        <v>107</v>
      </c>
      <c r="C36" s="35">
        <v>5000</v>
      </c>
      <c r="D36" s="36">
        <v>4940</v>
      </c>
      <c r="E36" s="35">
        <f t="shared" si="24"/>
        <v>4260</v>
      </c>
      <c r="F36" s="36">
        <f t="shared" si="25"/>
        <v>4206</v>
      </c>
      <c r="G36" s="37">
        <v>740</v>
      </c>
      <c r="H36" s="38">
        <v>734</v>
      </c>
      <c r="I36" s="39">
        <f t="shared" si="26"/>
        <v>0.14799999999999999</v>
      </c>
      <c r="J36" s="40">
        <f t="shared" si="27"/>
        <v>0.148582995951417</v>
      </c>
      <c r="K36" s="41"/>
      <c r="L36" s="42"/>
      <c r="M36" s="43"/>
      <c r="N36" s="44"/>
      <c r="O36" s="45"/>
      <c r="P36" s="46"/>
      <c r="Q36" s="55"/>
      <c r="R36" s="69"/>
    </row>
    <row r="37" spans="1:21" ht="20.100000000000001" customHeight="1" x14ac:dyDescent="0.25">
      <c r="A37" s="75" t="s">
        <v>102</v>
      </c>
      <c r="B37" s="103" t="s">
        <v>108</v>
      </c>
      <c r="C37" s="114">
        <v>4000</v>
      </c>
      <c r="D37" s="115">
        <v>4261</v>
      </c>
      <c r="E37" s="114">
        <f t="shared" si="24"/>
        <v>3450</v>
      </c>
      <c r="F37" s="115">
        <f t="shared" si="25"/>
        <v>3728</v>
      </c>
      <c r="G37" s="104">
        <v>550</v>
      </c>
      <c r="H37" s="105">
        <v>533</v>
      </c>
      <c r="I37" s="106">
        <f>G37/C37</f>
        <v>0.13750000000000001</v>
      </c>
      <c r="J37" s="107">
        <f>H37/D37</f>
        <v>0.12508800750997418</v>
      </c>
      <c r="K37" s="108"/>
      <c r="L37" s="109"/>
      <c r="M37" s="110"/>
      <c r="N37" s="111"/>
      <c r="O37" s="112"/>
      <c r="P37" s="113"/>
      <c r="Q37" s="69"/>
    </row>
    <row r="38" spans="1:21" ht="20.100000000000001" customHeight="1" x14ac:dyDescent="0.25">
      <c r="A38" s="75" t="s">
        <v>103</v>
      </c>
      <c r="B38" s="73" t="s">
        <v>109</v>
      </c>
      <c r="C38" s="35">
        <v>3000</v>
      </c>
      <c r="D38" s="36">
        <v>2956</v>
      </c>
      <c r="E38" s="35">
        <f t="shared" si="24"/>
        <v>2700</v>
      </c>
      <c r="F38" s="36">
        <f t="shared" si="25"/>
        <v>2670</v>
      </c>
      <c r="G38" s="37">
        <v>300</v>
      </c>
      <c r="H38" s="38">
        <v>286</v>
      </c>
      <c r="I38" s="39">
        <f t="shared" ref="I38" si="28">G38/C38</f>
        <v>0.1</v>
      </c>
      <c r="J38" s="40">
        <f t="shared" ref="J38" si="29">H38/D38</f>
        <v>9.6752368064952632E-2</v>
      </c>
      <c r="K38" s="41"/>
      <c r="L38" s="42"/>
      <c r="M38" s="43"/>
      <c r="N38" s="44"/>
      <c r="O38" s="45"/>
      <c r="P38" s="46"/>
      <c r="R38" s="1" t="b">
        <f>T38=U38</f>
        <v>1</v>
      </c>
      <c r="T38" s="1" t="b">
        <f>C60&lt;0</f>
        <v>0</v>
      </c>
      <c r="U38" s="1" t="b">
        <f>D60&lt;0</f>
        <v>0</v>
      </c>
    </row>
    <row r="39" spans="1:21" ht="20.399999999999999" customHeight="1" x14ac:dyDescent="0.25">
      <c r="A39" s="75" t="s">
        <v>13</v>
      </c>
      <c r="B39" s="73" t="s">
        <v>108</v>
      </c>
      <c r="C39" s="47"/>
      <c r="D39" s="48"/>
      <c r="E39" s="47" t="s">
        <v>14</v>
      </c>
      <c r="F39" s="48"/>
      <c r="G39" s="41"/>
      <c r="H39" s="42"/>
      <c r="I39" s="49"/>
      <c r="J39" s="42"/>
      <c r="K39" s="37">
        <v>2525</v>
      </c>
      <c r="L39" s="38">
        <v>2772</v>
      </c>
      <c r="M39" s="43"/>
      <c r="N39" s="44"/>
      <c r="O39" s="45"/>
      <c r="P39" s="46"/>
      <c r="R39" s="1" t="e">
        <f>T39=U39</f>
        <v>#DIV/0!</v>
      </c>
      <c r="T39" s="1" t="e">
        <f>H61&lt;0</f>
        <v>#DIV/0!</v>
      </c>
      <c r="U39" s="1" t="b">
        <f>D60&lt;0</f>
        <v>0</v>
      </c>
    </row>
    <row r="40" spans="1:21" ht="20.399999999999999" customHeight="1" x14ac:dyDescent="0.25">
      <c r="A40" s="75" t="s">
        <v>110</v>
      </c>
      <c r="B40" s="73" t="s">
        <v>108</v>
      </c>
      <c r="C40" s="47"/>
      <c r="D40" s="48"/>
      <c r="E40" s="47"/>
      <c r="F40" s="48"/>
      <c r="G40" s="41"/>
      <c r="H40" s="42"/>
      <c r="I40" s="49"/>
      <c r="J40" s="42"/>
      <c r="K40" s="41"/>
      <c r="L40" s="42"/>
      <c r="M40" s="50">
        <v>1400</v>
      </c>
      <c r="N40" s="51">
        <v>1372</v>
      </c>
      <c r="O40" s="45"/>
      <c r="P40" s="46"/>
      <c r="R40" s="1" t="e">
        <f>AND(H61&gt;=-0.02, H61&lt;=0.02)</f>
        <v>#DIV/0!</v>
      </c>
    </row>
    <row r="41" spans="1:21" ht="20.399999999999999" customHeight="1" x14ac:dyDescent="0.25">
      <c r="A41" s="75" t="s">
        <v>111</v>
      </c>
      <c r="B41" s="73" t="s">
        <v>108</v>
      </c>
      <c r="C41" s="47"/>
      <c r="D41" s="48"/>
      <c r="E41" s="47"/>
      <c r="F41" s="48"/>
      <c r="G41" s="41"/>
      <c r="H41" s="42"/>
      <c r="I41" s="49"/>
      <c r="J41" s="42"/>
      <c r="K41" s="41"/>
      <c r="L41" s="42"/>
      <c r="M41" s="50">
        <v>1400</v>
      </c>
      <c r="N41" s="51">
        <v>1391</v>
      </c>
      <c r="O41" s="45"/>
      <c r="P41" s="46"/>
    </row>
    <row r="42" spans="1:21" ht="20.399999999999999" customHeight="1" x14ac:dyDescent="0.25">
      <c r="A42" s="75" t="s">
        <v>15</v>
      </c>
      <c r="B42" s="73" t="s">
        <v>112</v>
      </c>
      <c r="C42" s="47"/>
      <c r="D42" s="48"/>
      <c r="E42" s="47"/>
      <c r="F42" s="48"/>
      <c r="G42" s="41"/>
      <c r="H42" s="42"/>
      <c r="I42" s="49"/>
      <c r="J42" s="42"/>
      <c r="K42" s="41"/>
      <c r="L42" s="42"/>
      <c r="M42" s="43"/>
      <c r="N42" s="44"/>
      <c r="O42" s="53">
        <v>800</v>
      </c>
      <c r="P42" s="54">
        <v>851</v>
      </c>
    </row>
    <row r="43" spans="1:21" ht="20.399999999999999" customHeight="1" x14ac:dyDescent="0.25">
      <c r="A43" s="75" t="s">
        <v>16</v>
      </c>
      <c r="B43" s="73" t="s">
        <v>113</v>
      </c>
      <c r="C43" s="47"/>
      <c r="D43" s="48"/>
      <c r="E43" s="47"/>
      <c r="F43" s="48"/>
      <c r="G43" s="41"/>
      <c r="H43" s="42"/>
      <c r="I43" s="49"/>
      <c r="J43" s="42"/>
      <c r="K43" s="41"/>
      <c r="L43" s="42"/>
      <c r="M43" s="43"/>
      <c r="N43" s="44"/>
      <c r="O43" s="53">
        <v>1100</v>
      </c>
      <c r="P43" s="54">
        <v>1160</v>
      </c>
    </row>
    <row r="44" spans="1:21" ht="20.399999999999999" customHeight="1" x14ac:dyDescent="0.25">
      <c r="A44" s="75" t="s">
        <v>17</v>
      </c>
      <c r="B44" s="73" t="s">
        <v>114</v>
      </c>
      <c r="C44" s="47"/>
      <c r="D44" s="48"/>
      <c r="E44" s="47"/>
      <c r="F44" s="48"/>
      <c r="G44" s="41"/>
      <c r="H44" s="42"/>
      <c r="I44" s="49"/>
      <c r="J44" s="42"/>
      <c r="K44" s="41"/>
      <c r="L44" s="42"/>
      <c r="M44" s="43"/>
      <c r="N44" s="44"/>
      <c r="O44" s="53">
        <v>900</v>
      </c>
      <c r="P44" s="54">
        <v>918</v>
      </c>
    </row>
    <row r="45" spans="1:21" ht="20.399999999999999" customHeight="1" x14ac:dyDescent="0.25">
      <c r="A45" s="75" t="s">
        <v>18</v>
      </c>
      <c r="B45" s="73" t="s">
        <v>114</v>
      </c>
      <c r="C45" s="52"/>
      <c r="D45" s="48"/>
      <c r="E45" s="47"/>
      <c r="F45" s="48"/>
      <c r="G45" s="41"/>
      <c r="H45" s="42"/>
      <c r="I45" s="49"/>
      <c r="J45" s="42"/>
      <c r="K45" s="41"/>
      <c r="L45" s="42"/>
      <c r="M45" s="43"/>
      <c r="N45" s="44"/>
      <c r="O45" s="53">
        <v>900</v>
      </c>
      <c r="P45" s="54">
        <v>884</v>
      </c>
      <c r="Q45" s="57"/>
    </row>
    <row r="46" spans="1:21" ht="20.399999999999999" customHeight="1" x14ac:dyDescent="0.25">
      <c r="A46" s="75" t="s">
        <v>19</v>
      </c>
      <c r="B46" s="73" t="s">
        <v>115</v>
      </c>
      <c r="C46" s="47"/>
      <c r="D46" s="48"/>
      <c r="E46" s="47"/>
      <c r="F46" s="48"/>
      <c r="G46" s="41"/>
      <c r="H46" s="42"/>
      <c r="I46" s="49"/>
      <c r="J46" s="42"/>
      <c r="K46" s="41"/>
      <c r="L46" s="42"/>
      <c r="M46" s="43"/>
      <c r="N46" s="44"/>
      <c r="O46" s="53">
        <v>700</v>
      </c>
      <c r="P46" s="54">
        <v>765</v>
      </c>
    </row>
    <row r="47" spans="1:21" ht="20.399999999999999" customHeight="1" x14ac:dyDescent="0.25">
      <c r="A47" s="75" t="s">
        <v>43</v>
      </c>
      <c r="B47" s="73" t="s">
        <v>116</v>
      </c>
      <c r="C47" s="47"/>
      <c r="D47" s="48"/>
      <c r="E47" s="47"/>
      <c r="F47" s="48"/>
      <c r="G47" s="41"/>
      <c r="H47" s="42"/>
      <c r="I47" s="49"/>
      <c r="J47" s="42"/>
      <c r="K47" s="41"/>
      <c r="L47" s="42"/>
      <c r="M47" s="43"/>
      <c r="N47" s="44"/>
      <c r="O47" s="53">
        <v>300</v>
      </c>
      <c r="P47" s="54">
        <v>317</v>
      </c>
    </row>
    <row r="48" spans="1:21" ht="20.399999999999999" customHeight="1" x14ac:dyDescent="0.25">
      <c r="A48" s="75" t="s">
        <v>44</v>
      </c>
      <c r="B48" s="73" t="s">
        <v>64</v>
      </c>
      <c r="C48" s="47"/>
      <c r="D48" s="48"/>
      <c r="E48" s="47"/>
      <c r="F48" s="48"/>
      <c r="G48" s="41"/>
      <c r="H48" s="42"/>
      <c r="I48" s="49"/>
      <c r="J48" s="42"/>
      <c r="K48" s="41"/>
      <c r="L48" s="42"/>
      <c r="M48" s="43"/>
      <c r="N48" s="44"/>
      <c r="O48" s="53">
        <v>800</v>
      </c>
      <c r="P48" s="54">
        <v>814</v>
      </c>
    </row>
    <row r="49" spans="1:17" ht="20.399999999999999" customHeight="1" x14ac:dyDescent="0.25">
      <c r="A49" s="75" t="s">
        <v>45</v>
      </c>
      <c r="B49" s="73" t="s">
        <v>117</v>
      </c>
      <c r="C49" s="47"/>
      <c r="D49" s="48"/>
      <c r="E49" s="47"/>
      <c r="F49" s="48"/>
      <c r="G49" s="41"/>
      <c r="H49" s="42"/>
      <c r="I49" s="49"/>
      <c r="J49" s="42"/>
      <c r="K49" s="41"/>
      <c r="L49" s="42"/>
      <c r="M49" s="43"/>
      <c r="N49" s="44"/>
      <c r="O49" s="53">
        <v>75</v>
      </c>
      <c r="P49" s="54">
        <v>80</v>
      </c>
    </row>
    <row r="50" spans="1:17" ht="20.399999999999999" customHeight="1" x14ac:dyDescent="0.25">
      <c r="A50" s="75" t="s">
        <v>46</v>
      </c>
      <c r="B50" s="73" t="s">
        <v>118</v>
      </c>
      <c r="C50" s="47"/>
      <c r="D50" s="48"/>
      <c r="E50" s="47"/>
      <c r="F50" s="48"/>
      <c r="G50" s="41"/>
      <c r="H50" s="42"/>
      <c r="I50" s="49"/>
      <c r="J50" s="42"/>
      <c r="K50" s="41"/>
      <c r="L50" s="42"/>
      <c r="M50" s="43"/>
      <c r="N50" s="44"/>
      <c r="O50" s="53">
        <v>1825</v>
      </c>
      <c r="P50" s="54">
        <v>1793</v>
      </c>
    </row>
    <row r="51" spans="1:17" ht="20.399999999999999" customHeight="1" x14ac:dyDescent="0.25">
      <c r="A51" s="75" t="s">
        <v>47</v>
      </c>
      <c r="B51" s="73" t="s">
        <v>119</v>
      </c>
      <c r="C51" s="47"/>
      <c r="D51" s="48"/>
      <c r="E51" s="47"/>
      <c r="F51" s="48"/>
      <c r="G51" s="41"/>
      <c r="H51" s="42"/>
      <c r="I51" s="49"/>
      <c r="J51" s="42"/>
      <c r="K51" s="41"/>
      <c r="L51" s="42"/>
      <c r="M51" s="43"/>
      <c r="N51" s="44"/>
      <c r="O51" s="53">
        <v>300</v>
      </c>
      <c r="P51" s="54">
        <v>299</v>
      </c>
    </row>
    <row r="52" spans="1:17" ht="20.399999999999999" customHeight="1" x14ac:dyDescent="0.25">
      <c r="A52" s="75" t="s">
        <v>48</v>
      </c>
      <c r="B52" s="73" t="s">
        <v>120</v>
      </c>
      <c r="C52" s="52"/>
      <c r="D52" s="48"/>
      <c r="E52" s="47"/>
      <c r="F52" s="48"/>
      <c r="G52" s="41"/>
      <c r="H52" s="42"/>
      <c r="I52" s="49"/>
      <c r="J52" s="42"/>
      <c r="K52" s="41"/>
      <c r="L52" s="42"/>
      <c r="M52" s="43"/>
      <c r="N52" s="44"/>
      <c r="O52" s="53">
        <v>700</v>
      </c>
      <c r="P52" s="54">
        <v>697</v>
      </c>
      <c r="Q52" s="57"/>
    </row>
    <row r="53" spans="1:17" ht="20.399999999999999" customHeight="1" thickBot="1" x14ac:dyDescent="0.3">
      <c r="A53" s="75" t="s">
        <v>49</v>
      </c>
      <c r="B53" s="73" t="s">
        <v>121</v>
      </c>
      <c r="C53" s="52"/>
      <c r="D53" s="48"/>
      <c r="E53" s="47"/>
      <c r="F53" s="48"/>
      <c r="G53" s="41"/>
      <c r="H53" s="42"/>
      <c r="I53" s="49"/>
      <c r="J53" s="42"/>
      <c r="K53" s="41"/>
      <c r="L53" s="42"/>
      <c r="M53" s="43"/>
      <c r="N53" s="44"/>
      <c r="O53" s="53">
        <v>300</v>
      </c>
      <c r="P53" s="54">
        <v>310</v>
      </c>
      <c r="Q53" s="57"/>
    </row>
    <row r="54" spans="1:17" ht="18.75" customHeight="1" thickBot="1" x14ac:dyDescent="0.3">
      <c r="A54" s="117" t="s">
        <v>20</v>
      </c>
      <c r="B54" s="118"/>
      <c r="C54" s="76">
        <f t="shared" ref="C54:H54" si="30">SUM(C6:C53)</f>
        <v>168400</v>
      </c>
      <c r="D54" s="77">
        <f t="shared" si="30"/>
        <v>167295</v>
      </c>
      <c r="E54" s="76">
        <f t="shared" si="30"/>
        <v>151403</v>
      </c>
      <c r="F54" s="77">
        <f t="shared" si="30"/>
        <v>150360</v>
      </c>
      <c r="G54" s="78">
        <f t="shared" si="30"/>
        <v>16997</v>
      </c>
      <c r="H54" s="79">
        <f t="shared" si="30"/>
        <v>16935</v>
      </c>
      <c r="I54" s="80"/>
      <c r="J54" s="81"/>
      <c r="K54" s="78">
        <f t="shared" ref="K54:P54" si="31">SUM(K6:K53)</f>
        <v>2525</v>
      </c>
      <c r="L54" s="79">
        <f t="shared" si="31"/>
        <v>2772</v>
      </c>
      <c r="M54" s="116">
        <f t="shared" si="31"/>
        <v>2800</v>
      </c>
      <c r="N54" s="82">
        <f t="shared" si="31"/>
        <v>2763</v>
      </c>
      <c r="O54" s="83">
        <f t="shared" si="31"/>
        <v>8700</v>
      </c>
      <c r="P54" s="84">
        <f t="shared" si="31"/>
        <v>8888</v>
      </c>
    </row>
    <row r="55" spans="1:17" ht="18.75" customHeight="1" thickBot="1" x14ac:dyDescent="0.3">
      <c r="A55" s="66"/>
      <c r="B55" s="56"/>
      <c r="C55" s="56"/>
      <c r="D55" s="56"/>
      <c r="E55" s="56"/>
      <c r="F55" s="67"/>
      <c r="G55" s="67"/>
      <c r="H55" s="71"/>
      <c r="I55" s="71"/>
      <c r="J55" s="67"/>
      <c r="K55" s="67"/>
      <c r="L55" s="68"/>
      <c r="M55" s="68"/>
      <c r="N55" s="68"/>
      <c r="O55" s="68"/>
      <c r="P55" s="55"/>
    </row>
    <row r="56" spans="1:17" ht="19.2" customHeight="1" thickBot="1" x14ac:dyDescent="0.3">
      <c r="A56" s="98" t="s">
        <v>21</v>
      </c>
      <c r="B56" s="85"/>
      <c r="C56" s="85"/>
      <c r="D56" s="85"/>
      <c r="F56" s="210" t="s">
        <v>22</v>
      </c>
      <c r="G56" s="211"/>
      <c r="H56" s="184" t="s">
        <v>23</v>
      </c>
      <c r="I56" s="185"/>
      <c r="J56" s="186"/>
      <c r="L56" s="97" t="s">
        <v>24</v>
      </c>
      <c r="M56" s="86"/>
      <c r="N56" s="86"/>
      <c r="O56" s="86"/>
      <c r="P56" s="86"/>
    </row>
    <row r="57" spans="1:17" ht="19.5" customHeight="1" thickBot="1" x14ac:dyDescent="0.3">
      <c r="A57" s="202" t="s">
        <v>20</v>
      </c>
      <c r="B57" s="203"/>
      <c r="C57" s="88" t="s">
        <v>11</v>
      </c>
      <c r="D57" s="89" t="s">
        <v>12</v>
      </c>
      <c r="F57" s="212"/>
      <c r="G57" s="213"/>
      <c r="H57" s="187"/>
      <c r="I57" s="188"/>
      <c r="J57" s="189"/>
      <c r="L57" s="181" t="s">
        <v>25</v>
      </c>
      <c r="M57" s="181"/>
      <c r="N57" s="181"/>
      <c r="O57" s="181"/>
      <c r="P57" s="100">
        <f>IF(R38=TRUE, 1, 0)</f>
        <v>1</v>
      </c>
    </row>
    <row r="58" spans="1:17" ht="19.5" customHeight="1" x14ac:dyDescent="0.25">
      <c r="A58" s="204" t="s">
        <v>26</v>
      </c>
      <c r="B58" s="205"/>
      <c r="C58" s="90">
        <f>G54+K54</f>
        <v>19522</v>
      </c>
      <c r="D58" s="91">
        <f>H54+L54</f>
        <v>19707</v>
      </c>
      <c r="F58" s="133" t="s">
        <v>27</v>
      </c>
      <c r="G58" s="134"/>
      <c r="H58" s="193"/>
      <c r="I58" s="194"/>
      <c r="J58" s="195"/>
      <c r="L58" s="182"/>
      <c r="M58" s="182"/>
      <c r="N58" s="182"/>
      <c r="O58" s="182"/>
      <c r="P58" s="102"/>
    </row>
    <row r="59" spans="1:17" ht="19.5" customHeight="1" thickBot="1" x14ac:dyDescent="0.3">
      <c r="A59" s="206" t="s">
        <v>28</v>
      </c>
      <c r="B59" s="207"/>
      <c r="C59" s="94">
        <f>M54+O54</f>
        <v>11500</v>
      </c>
      <c r="D59" s="95">
        <f>N54+P54</f>
        <v>11651</v>
      </c>
      <c r="F59" s="135" t="s">
        <v>29</v>
      </c>
      <c r="G59" s="136"/>
      <c r="H59" s="196"/>
      <c r="I59" s="197"/>
      <c r="J59" s="198"/>
      <c r="L59" s="183" t="s">
        <v>30</v>
      </c>
      <c r="M59" s="183"/>
      <c r="N59" s="183"/>
      <c r="O59" s="183"/>
      <c r="P59" s="101" t="e">
        <f>IF(R39=TRUE, 1, 0)</f>
        <v>#DIV/0!</v>
      </c>
    </row>
    <row r="60" spans="1:17" ht="19.5" customHeight="1" thickBot="1" x14ac:dyDescent="0.35">
      <c r="A60" s="208" t="s">
        <v>31</v>
      </c>
      <c r="B60" s="209"/>
      <c r="C60" s="92">
        <f>C58-C59</f>
        <v>8022</v>
      </c>
      <c r="D60" s="93">
        <f>D58-D59</f>
        <v>8056</v>
      </c>
      <c r="F60" s="214" t="s">
        <v>32</v>
      </c>
      <c r="G60" s="215"/>
      <c r="H60" s="199"/>
      <c r="I60" s="200"/>
      <c r="J60" s="201"/>
      <c r="L60" s="182"/>
      <c r="M60" s="182"/>
      <c r="N60" s="182"/>
      <c r="O60" s="182"/>
      <c r="P60" s="102"/>
    </row>
    <row r="61" spans="1:17" ht="19.5" customHeight="1" thickBot="1" x14ac:dyDescent="0.3">
      <c r="F61" s="149" t="s">
        <v>33</v>
      </c>
      <c r="G61" s="150"/>
      <c r="H61" s="190" t="e">
        <f>AVERAGE(H58:J60)</f>
        <v>#DIV/0!</v>
      </c>
      <c r="I61" s="191"/>
      <c r="J61" s="192"/>
      <c r="L61" s="179" t="s">
        <v>34</v>
      </c>
      <c r="M61" s="179"/>
      <c r="N61" s="179"/>
      <c r="O61" s="179"/>
      <c r="P61" s="96" t="e">
        <f>IF(R40=TRUE, 1, 0)</f>
        <v>#DIV/0!</v>
      </c>
    </row>
    <row r="62" spans="1:17" ht="18.75" customHeight="1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179"/>
      <c r="M62" s="179"/>
      <c r="N62" s="179"/>
      <c r="O62" s="179"/>
      <c r="P62" s="99"/>
    </row>
    <row r="63" spans="1:17" ht="1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8"/>
      <c r="M63" s="58"/>
      <c r="N63" s="59"/>
      <c r="O63" s="59"/>
      <c r="P63" s="7"/>
    </row>
    <row r="64" spans="1:17" ht="13.8" thickBot="1" x14ac:dyDescent="0.3">
      <c r="A64" s="3" t="s">
        <v>35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4"/>
      <c r="N64" s="3"/>
      <c r="O64" s="3"/>
    </row>
    <row r="65" spans="1:16" x14ac:dyDescent="0.25">
      <c r="A65" s="137" t="s">
        <v>122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9"/>
    </row>
    <row r="66" spans="1:16" x14ac:dyDescent="0.25">
      <c r="A66" s="140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2"/>
    </row>
    <row r="67" spans="1:16" ht="13.8" thickBot="1" x14ac:dyDescent="0.3">
      <c r="A67" s="143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5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6" ht="13.8" thickBo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6" ht="13.8" thickBot="1" x14ac:dyDescent="0.3">
      <c r="A70" s="146" t="s">
        <v>36</v>
      </c>
      <c r="B70" s="147"/>
      <c r="C70" s="147"/>
      <c r="D70" s="147"/>
      <c r="E70" s="147"/>
      <c r="F70" s="148"/>
      <c r="G70" s="56"/>
      <c r="H70" s="56"/>
      <c r="I70" s="56"/>
      <c r="J70" s="56"/>
      <c r="K70" s="56"/>
      <c r="L70" s="56"/>
      <c r="M70" s="56"/>
      <c r="N70" s="56"/>
      <c r="O70" s="56"/>
      <c r="P70" s="55"/>
    </row>
    <row r="71" spans="1:16" ht="13.8" thickBot="1" x14ac:dyDescent="0.3">
      <c r="A71" s="5" t="s">
        <v>9</v>
      </c>
      <c r="B71" s="172" t="s">
        <v>37</v>
      </c>
      <c r="C71" s="173"/>
      <c r="D71" s="127" t="s">
        <v>38</v>
      </c>
      <c r="E71" s="129"/>
      <c r="F71" s="129"/>
      <c r="G71" s="128"/>
      <c r="H71" s="127" t="s">
        <v>39</v>
      </c>
      <c r="I71" s="128"/>
      <c r="J71" s="129" t="s">
        <v>40</v>
      </c>
      <c r="K71" s="129"/>
      <c r="L71" s="130" t="s">
        <v>6</v>
      </c>
      <c r="M71" s="130"/>
      <c r="N71" s="123" t="s">
        <v>7</v>
      </c>
      <c r="O71" s="124"/>
      <c r="P71" s="61" t="s">
        <v>41</v>
      </c>
    </row>
    <row r="72" spans="1:16" ht="13.8" thickBot="1" x14ac:dyDescent="0.3">
      <c r="A72" s="62" t="s">
        <v>42</v>
      </c>
      <c r="B72" s="170"/>
      <c r="C72" s="171"/>
      <c r="D72" s="162"/>
      <c r="E72" s="176"/>
      <c r="F72" s="176"/>
      <c r="G72" s="163"/>
      <c r="H72" s="162"/>
      <c r="I72" s="163"/>
      <c r="J72" s="164"/>
      <c r="K72" s="165"/>
      <c r="L72" s="121"/>
      <c r="M72" s="122"/>
      <c r="N72" s="125"/>
      <c r="O72" s="126"/>
      <c r="P72" s="60">
        <f t="shared" ref="P72:P80" si="32">L72-N72</f>
        <v>0</v>
      </c>
    </row>
    <row r="73" spans="1:16" ht="13.8" thickBot="1" x14ac:dyDescent="0.3">
      <c r="A73" s="63" t="s">
        <v>42</v>
      </c>
      <c r="B73" s="169"/>
      <c r="C73" s="169"/>
      <c r="D73" s="131"/>
      <c r="E73" s="168"/>
      <c r="F73" s="168"/>
      <c r="G73" s="132"/>
      <c r="H73" s="131"/>
      <c r="I73" s="132"/>
      <c r="J73" s="119"/>
      <c r="K73" s="120"/>
      <c r="L73" s="121"/>
      <c r="M73" s="122"/>
      <c r="N73" s="125"/>
      <c r="O73" s="126"/>
      <c r="P73" s="60">
        <f t="shared" si="32"/>
        <v>0</v>
      </c>
    </row>
    <row r="74" spans="1:16" ht="13.8" thickBot="1" x14ac:dyDescent="0.3">
      <c r="A74" s="63" t="s">
        <v>42</v>
      </c>
      <c r="B74" s="174"/>
      <c r="C74" s="175"/>
      <c r="D74" s="131"/>
      <c r="E74" s="168"/>
      <c r="F74" s="168"/>
      <c r="G74" s="132"/>
      <c r="H74" s="131"/>
      <c r="I74" s="132"/>
      <c r="J74" s="131"/>
      <c r="K74" s="161"/>
      <c r="L74" s="166"/>
      <c r="M74" s="167"/>
      <c r="N74" s="177"/>
      <c r="O74" s="178"/>
      <c r="P74" s="60">
        <f t="shared" si="32"/>
        <v>0</v>
      </c>
    </row>
    <row r="75" spans="1:16" ht="13.8" thickBot="1" x14ac:dyDescent="0.3">
      <c r="A75" s="62" t="s">
        <v>42</v>
      </c>
      <c r="B75" s="216"/>
      <c r="C75" s="217"/>
      <c r="D75" s="174"/>
      <c r="E75" s="218"/>
      <c r="F75" s="218"/>
      <c r="G75" s="175"/>
      <c r="H75" s="174"/>
      <c r="I75" s="175"/>
      <c r="J75" s="174"/>
      <c r="K75" s="175"/>
      <c r="L75" s="166"/>
      <c r="M75" s="167"/>
      <c r="N75" s="177"/>
      <c r="O75" s="178"/>
      <c r="P75" s="60">
        <f t="shared" si="32"/>
        <v>0</v>
      </c>
    </row>
    <row r="76" spans="1:16" ht="13.8" thickBot="1" x14ac:dyDescent="0.3">
      <c r="A76" s="63" t="s">
        <v>42</v>
      </c>
      <c r="B76" s="174"/>
      <c r="C76" s="175"/>
      <c r="D76" s="131"/>
      <c r="E76" s="168"/>
      <c r="F76" s="168"/>
      <c r="G76" s="132"/>
      <c r="H76" s="131"/>
      <c r="I76" s="132"/>
      <c r="J76" s="131"/>
      <c r="K76" s="132"/>
      <c r="L76" s="166"/>
      <c r="M76" s="167"/>
      <c r="N76" s="177"/>
      <c r="O76" s="178"/>
      <c r="P76" s="60">
        <f t="shared" si="32"/>
        <v>0</v>
      </c>
    </row>
    <row r="77" spans="1:16" ht="13.8" thickBot="1" x14ac:dyDescent="0.3">
      <c r="A77" s="63" t="s">
        <v>42</v>
      </c>
      <c r="B77" s="174"/>
      <c r="C77" s="175"/>
      <c r="D77" s="131"/>
      <c r="E77" s="168"/>
      <c r="F77" s="168"/>
      <c r="G77" s="132"/>
      <c r="H77" s="131"/>
      <c r="I77" s="132"/>
      <c r="J77" s="131"/>
      <c r="K77" s="132"/>
      <c r="L77" s="166"/>
      <c r="M77" s="167"/>
      <c r="N77" s="177"/>
      <c r="O77" s="178"/>
      <c r="P77" s="60">
        <f t="shared" si="32"/>
        <v>0</v>
      </c>
    </row>
    <row r="78" spans="1:16" ht="13.8" thickBot="1" x14ac:dyDescent="0.3">
      <c r="A78" s="62" t="s">
        <v>42</v>
      </c>
      <c r="B78" s="216"/>
      <c r="C78" s="217"/>
      <c r="D78" s="174"/>
      <c r="E78" s="218"/>
      <c r="F78" s="218"/>
      <c r="G78" s="175"/>
      <c r="H78" s="174"/>
      <c r="I78" s="175"/>
      <c r="J78" s="174"/>
      <c r="K78" s="175"/>
      <c r="L78" s="166"/>
      <c r="M78" s="167"/>
      <c r="N78" s="177"/>
      <c r="O78" s="178"/>
      <c r="P78" s="60">
        <f t="shared" si="32"/>
        <v>0</v>
      </c>
    </row>
    <row r="79" spans="1:16" ht="13.8" thickBot="1" x14ac:dyDescent="0.3">
      <c r="A79" s="63" t="s">
        <v>42</v>
      </c>
      <c r="B79" s="174"/>
      <c r="C79" s="175"/>
      <c r="D79" s="131"/>
      <c r="E79" s="168"/>
      <c r="F79" s="168"/>
      <c r="G79" s="132"/>
      <c r="H79" s="131"/>
      <c r="I79" s="132"/>
      <c r="J79" s="131"/>
      <c r="K79" s="132"/>
      <c r="L79" s="166"/>
      <c r="M79" s="167"/>
      <c r="N79" s="177"/>
      <c r="O79" s="178"/>
      <c r="P79" s="60">
        <f t="shared" si="32"/>
        <v>0</v>
      </c>
    </row>
    <row r="80" spans="1:16" x14ac:dyDescent="0.25">
      <c r="A80" s="63" t="s">
        <v>42</v>
      </c>
      <c r="B80" s="174"/>
      <c r="C80" s="175"/>
      <c r="D80" s="131"/>
      <c r="E80" s="168"/>
      <c r="F80" s="168"/>
      <c r="G80" s="132"/>
      <c r="H80" s="131"/>
      <c r="I80" s="132"/>
      <c r="J80" s="131"/>
      <c r="K80" s="132"/>
      <c r="L80" s="166"/>
      <c r="M80" s="167"/>
      <c r="N80" s="177"/>
      <c r="O80" s="178"/>
      <c r="P80" s="60">
        <f t="shared" si="32"/>
        <v>0</v>
      </c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x14ac:dyDescent="0.25">
      <c r="L621" s="2"/>
      <c r="M621" s="2"/>
      <c r="N621" s="2"/>
      <c r="O621" s="2"/>
    </row>
    <row r="622" spans="1:15" x14ac:dyDescent="0.25">
      <c r="L622" s="2"/>
      <c r="M622" s="2"/>
      <c r="N622" s="2"/>
      <c r="O622" s="2"/>
    </row>
    <row r="623" spans="1:15" x14ac:dyDescent="0.25">
      <c r="L623" s="2"/>
      <c r="M623" s="2"/>
      <c r="N623" s="2"/>
      <c r="O623" s="2"/>
    </row>
    <row r="624" spans="1:15" x14ac:dyDescent="0.25">
      <c r="L624" s="2"/>
      <c r="M624" s="2"/>
      <c r="N624" s="2"/>
      <c r="O624" s="2"/>
    </row>
    <row r="625" spans="12:15" x14ac:dyDescent="0.25">
      <c r="L625" s="2"/>
      <c r="M625" s="2"/>
      <c r="N625" s="2"/>
      <c r="O625" s="2"/>
    </row>
    <row r="626" spans="12:15" x14ac:dyDescent="0.25">
      <c r="L626" s="2"/>
      <c r="M626" s="2"/>
      <c r="N626" s="2"/>
      <c r="O626" s="2"/>
    </row>
    <row r="627" spans="12:15" x14ac:dyDescent="0.25">
      <c r="L627" s="2"/>
      <c r="M627" s="2"/>
      <c r="N627" s="2"/>
      <c r="O627" s="2"/>
    </row>
    <row r="628" spans="12:15" x14ac:dyDescent="0.25">
      <c r="L628" s="2"/>
      <c r="M628" s="2"/>
      <c r="N628" s="2"/>
      <c r="O628" s="2"/>
    </row>
    <row r="629" spans="12:15" x14ac:dyDescent="0.25">
      <c r="L629" s="2"/>
      <c r="M629" s="2"/>
      <c r="N629" s="2"/>
      <c r="O629" s="2"/>
    </row>
    <row r="630" spans="12:15" x14ac:dyDescent="0.25">
      <c r="L630" s="2"/>
      <c r="M630" s="2"/>
      <c r="N630" s="2"/>
      <c r="O630" s="2"/>
    </row>
  </sheetData>
  <mergeCells count="88">
    <mergeCell ref="N79:O79"/>
    <mergeCell ref="B80:C80"/>
    <mergeCell ref="D80:G80"/>
    <mergeCell ref="H80:I80"/>
    <mergeCell ref="J80:K80"/>
    <mergeCell ref="L80:M80"/>
    <mergeCell ref="N80:O80"/>
    <mergeCell ref="B79:C79"/>
    <mergeCell ref="D79:G79"/>
    <mergeCell ref="H79:I79"/>
    <mergeCell ref="J79:K79"/>
    <mergeCell ref="L79:M79"/>
    <mergeCell ref="N77:O77"/>
    <mergeCell ref="B78:C78"/>
    <mergeCell ref="D78:G78"/>
    <mergeCell ref="H78:I78"/>
    <mergeCell ref="J78:K78"/>
    <mergeCell ref="L78:M78"/>
    <mergeCell ref="N78:O78"/>
    <mergeCell ref="B77:C77"/>
    <mergeCell ref="D77:G77"/>
    <mergeCell ref="H77:I77"/>
    <mergeCell ref="J77:K77"/>
    <mergeCell ref="L77:M77"/>
    <mergeCell ref="N75:O75"/>
    <mergeCell ref="B76:C76"/>
    <mergeCell ref="D76:G76"/>
    <mergeCell ref="H76:I76"/>
    <mergeCell ref="J76:K76"/>
    <mergeCell ref="L76:M76"/>
    <mergeCell ref="N76:O76"/>
    <mergeCell ref="B75:C75"/>
    <mergeCell ref="D75:G75"/>
    <mergeCell ref="H75:I75"/>
    <mergeCell ref="J75:K75"/>
    <mergeCell ref="L75:M75"/>
    <mergeCell ref="N74:O74"/>
    <mergeCell ref="L61:O62"/>
    <mergeCell ref="A2:P2"/>
    <mergeCell ref="L57:O58"/>
    <mergeCell ref="L59:O60"/>
    <mergeCell ref="H56:J57"/>
    <mergeCell ref="H61:J61"/>
    <mergeCell ref="H58:J58"/>
    <mergeCell ref="H59:J59"/>
    <mergeCell ref="H60:J60"/>
    <mergeCell ref="A57:B57"/>
    <mergeCell ref="A58:B58"/>
    <mergeCell ref="A59:B59"/>
    <mergeCell ref="A60:B60"/>
    <mergeCell ref="F56:G57"/>
    <mergeCell ref="F60:G60"/>
    <mergeCell ref="D74:G74"/>
    <mergeCell ref="B73:C73"/>
    <mergeCell ref="B72:C72"/>
    <mergeCell ref="B71:C71"/>
    <mergeCell ref="B74:C74"/>
    <mergeCell ref="D71:G71"/>
    <mergeCell ref="D72:G72"/>
    <mergeCell ref="D73:G73"/>
    <mergeCell ref="H74:I74"/>
    <mergeCell ref="J74:K74"/>
    <mergeCell ref="L72:M72"/>
    <mergeCell ref="H72:I72"/>
    <mergeCell ref="J72:K72"/>
    <mergeCell ref="L74:M74"/>
    <mergeCell ref="I4:J4"/>
    <mergeCell ref="C4:D4"/>
    <mergeCell ref="O4:P4"/>
    <mergeCell ref="K4:L4"/>
    <mergeCell ref="G4:H4"/>
    <mergeCell ref="E4:F4"/>
    <mergeCell ref="M4:N4"/>
    <mergeCell ref="A54:B54"/>
    <mergeCell ref="J73:K73"/>
    <mergeCell ref="L73:M73"/>
    <mergeCell ref="N71:O71"/>
    <mergeCell ref="N72:O72"/>
    <mergeCell ref="N73:O73"/>
    <mergeCell ref="H71:I71"/>
    <mergeCell ref="J71:K71"/>
    <mergeCell ref="L71:M71"/>
    <mergeCell ref="H73:I73"/>
    <mergeCell ref="F58:G58"/>
    <mergeCell ref="F59:G59"/>
    <mergeCell ref="A65:P67"/>
    <mergeCell ref="A70:F70"/>
    <mergeCell ref="F61:G61"/>
  </mergeCells>
  <phoneticPr fontId="19" type="noConversion"/>
  <conditionalFormatting sqref="P56">
    <cfRule type="expression" priority="11">
      <formula>$R$38:$R$40=TRUE</formula>
    </cfRule>
  </conditionalFormatting>
  <conditionalFormatting sqref="P57 P59 P6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0">
    <cfRule type="expression" priority="28">
      <formula>TRUE</formula>
    </cfRule>
  </conditionalFormatting>
  <printOptions horizontalCentered="1"/>
  <pageMargins left="0.25" right="0.23" top="0.25" bottom="0.25" header="0" footer="0"/>
  <pageSetup scale="5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P56</xm:sqref>
        </x14:conditionalFormatting>
        <x14:conditionalFormatting xmlns:xm="http://schemas.microsoft.com/office/excel/2006/main">
          <x14:cfRule type="iconSet" priority="29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5A9DF99-6D2F-4C44-B696-3EE56CD66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dcterms:created xsi:type="dcterms:W3CDTF">2015-11-16T19:09:52Z</dcterms:created>
  <dcterms:modified xsi:type="dcterms:W3CDTF">2026-03-06T23:32:00Z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