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ional TAB\Documents\#01472 CHICK-FIL-A PANAMA CITY\"/>
    </mc:Choice>
  </mc:AlternateContent>
  <xr:revisionPtr revIDLastSave="0" documentId="13_ncr:1_{65F54B14-BDC3-419A-A690-7B720D8E504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5" i="1" l="1"/>
  <c r="O16" i="1" l="1"/>
  <c r="M16" i="1"/>
  <c r="L16" i="1"/>
  <c r="K16" i="1"/>
  <c r="H16" i="1"/>
  <c r="G16" i="1"/>
  <c r="D16" i="1"/>
  <c r="C16" i="1"/>
  <c r="C20" i="1" l="1"/>
  <c r="C21" i="1"/>
  <c r="E9" i="1"/>
  <c r="F9" i="1"/>
  <c r="I9" i="1"/>
  <c r="J9" i="1"/>
  <c r="E10" i="1"/>
  <c r="F10" i="1"/>
  <c r="I10" i="1"/>
  <c r="J10" i="1"/>
  <c r="E11" i="1"/>
  <c r="F11" i="1"/>
  <c r="I11" i="1"/>
  <c r="J11" i="1"/>
  <c r="C22" i="1" l="1"/>
  <c r="P16" i="1"/>
  <c r="N16" i="1"/>
  <c r="H23" i="1" l="1"/>
  <c r="P37" i="1"/>
  <c r="P36" i="1"/>
  <c r="P34" i="1"/>
  <c r="T20" i="1" l="1"/>
  <c r="R22" i="1"/>
  <c r="P23" i="1" s="1"/>
  <c r="D21" i="1" l="1"/>
  <c r="D20" i="1"/>
  <c r="J8" i="1"/>
  <c r="I8" i="1"/>
  <c r="F8" i="1"/>
  <c r="E8" i="1"/>
  <c r="T18" i="1" l="1"/>
  <c r="D22" i="1"/>
  <c r="U20" i="1" s="1"/>
  <c r="R20" i="1" s="1"/>
  <c r="J7" i="1"/>
  <c r="J6" i="1"/>
  <c r="I7" i="1"/>
  <c r="I6" i="1"/>
  <c r="U18" i="1" l="1"/>
  <c r="R18" i="1" s="1"/>
  <c r="P19" i="1" s="1"/>
  <c r="P21" i="1"/>
  <c r="F7" i="1"/>
  <c r="E7" i="1"/>
  <c r="F6" i="1"/>
  <c r="F16" i="1" s="1"/>
  <c r="E6" i="1"/>
  <c r="E16" i="1" l="1"/>
</calcChain>
</file>

<file path=xl/sharedStrings.xml><?xml version="1.0" encoding="utf-8"?>
<sst xmlns="http://schemas.openxmlformats.org/spreadsheetml/2006/main" count="89" uniqueCount="57">
  <si>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</si>
  <si>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</si>
  <si>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</si>
  <si>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</si>
  <si>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</si>
  <si>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</si>
  <si>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</si>
  <si>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</si>
  <si>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</si>
  <si>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</si>
  <si>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</si>
  <si>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</si>
  <si>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</si>
  <si>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</si>
  <si>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</si>
  <si>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</si>
  <si>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</si>
  <si>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</si>
  <si>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</si>
  <si>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</si>
  <si>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</si>
  <si>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</si>
  <si>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</si>
  <si>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</si>
  <si>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</si>
  <si>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</si>
  <si>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</si>
  <si>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</si>
  <si>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</si>
  <si>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</si>
  <si>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</si>
  <si>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</si>
  <si>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</si>
  <si>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</si>
  <si>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</si>
  <si>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</si>
  <si>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</si>
  <si>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</si>
  <si>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</si>
  <si>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</si>
  <si>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</si>
  <si>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</si>
  <si>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</si>
  <si>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</si>
  <si>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</si>
  <si>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AC-5</t>
  </si>
  <si>
    <t>AC-6</t>
  </si>
  <si>
    <t>RESTROOM</t>
  </si>
  <si>
    <t>EF-4</t>
  </si>
  <si>
    <t>HOOD 3</t>
  </si>
  <si>
    <t>HOOD 2</t>
  </si>
  <si>
    <t xml:space="preserve">HD1 L+R </t>
  </si>
  <si>
    <t>KTICHEN</t>
  </si>
  <si>
    <t>DINING A</t>
  </si>
  <si>
    <t>DINING B</t>
  </si>
  <si>
    <t>PLAY AREA</t>
  </si>
  <si>
    <t>BOH/OFFICE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</si>
</sst>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8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49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Fill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Fill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72" xfId="0" applyFont="1" applyFill="1" applyBorder="1" applyAlignment="1">
      <alignment horizontal="center" vertical="center"/>
    </xf>
    <xf numFmtId="0" fontId="8" fillId="0" borderId="73" xfId="0" applyFont="1" applyFill="1" applyBorder="1" applyAlignment="1">
      <alignment horizontal="center" vertical="center"/>
    </xf>
    <xf numFmtId="0" fontId="1" fillId="0" borderId="77" xfId="0" applyFont="1" applyBorder="1" applyAlignment="1">
      <alignment horizontal="left" vertical="center"/>
    </xf>
    <xf numFmtId="0" fontId="5" fillId="0" borderId="78" xfId="0" applyFont="1" applyFill="1" applyBorder="1" applyAlignment="1">
      <alignment vertical="center"/>
    </xf>
    <xf numFmtId="0" fontId="0" fillId="2" borderId="79" xfId="0" applyFill="1" applyBorder="1" applyAlignment="1">
      <alignment horizontal="center" vertical="center"/>
    </xf>
    <xf numFmtId="0" fontId="0" fillId="2" borderId="80" xfId="0" applyFill="1" applyBorder="1" applyAlignment="1">
      <alignment horizontal="center" vertical="center"/>
    </xf>
    <xf numFmtId="0" fontId="2" fillId="2" borderId="79" xfId="0" applyFont="1" applyFill="1" applyBorder="1" applyAlignment="1">
      <alignment horizontal="center" vertical="center"/>
    </xf>
    <xf numFmtId="0" fontId="2" fillId="2" borderId="80" xfId="0" applyFont="1" applyFill="1" applyBorder="1" applyAlignment="1">
      <alignment horizontal="center" vertical="center"/>
    </xf>
    <xf numFmtId="0" fontId="2" fillId="2" borderId="81" xfId="0" applyFont="1" applyFill="1" applyBorder="1" applyAlignment="1">
      <alignment horizontal="center" vertical="center"/>
    </xf>
    <xf numFmtId="0" fontId="8" fillId="0" borderId="81" xfId="0" applyFont="1" applyBorder="1" applyAlignment="1">
      <alignment horizontal="center" vertical="center"/>
    </xf>
    <xf numFmtId="0" fontId="8" fillId="0" borderId="82" xfId="0" applyFont="1" applyBorder="1" applyAlignment="1">
      <alignment horizontal="center" vertical="center"/>
    </xf>
    <xf numFmtId="0" fontId="8" fillId="2" borderId="79" xfId="0" applyFont="1" applyFill="1" applyBorder="1" applyAlignment="1">
      <alignment horizontal="center" vertical="center"/>
    </xf>
    <xf numFmtId="0" fontId="8" fillId="2" borderId="80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topLeftCell="A4" zoomScale="85" zoomScaleNormal="85" zoomScaleSheetLayoutView="85" workbookViewId="0">
      <selection activeCell="A27" sqref="A27:P29"/>
    </sheetView>
  </sheetViews>
  <sheetFormatPr defaultColWidth="9.109375" defaultRowHeight="13.2" x14ac:dyDescent="0.25"/>
  <cols>
    <col min="1" max="1" width="10.5546875" style="2" customWidth="1"/>
    <col min="2" max="2" width="21.44140625" style="2" bestFit="1" customWidth="1"/>
    <col min="3" max="3" width="9.5546875" style="2" customWidth="1"/>
    <col min="4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215" t="s">
        <v>33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</row>
    <row r="3" spans="1:18" ht="9.75" customHeight="1" thickBot="1" x14ac:dyDescent="0.35">
      <c r="A3" s="93"/>
    </row>
    <row r="4" spans="1:18" ht="20.100000000000001" customHeight="1" thickBot="1" x14ac:dyDescent="0.3">
      <c r="A4" s="8"/>
      <c r="B4" s="10" t="s">
        <v>5</v>
      </c>
      <c r="C4" s="184" t="s">
        <v>0</v>
      </c>
      <c r="D4" s="185"/>
      <c r="E4" s="157" t="s">
        <v>1</v>
      </c>
      <c r="F4" s="156"/>
      <c r="G4" s="190" t="s">
        <v>2</v>
      </c>
      <c r="H4" s="191"/>
      <c r="I4" s="182" t="s">
        <v>27</v>
      </c>
      <c r="J4" s="183"/>
      <c r="K4" s="188" t="s">
        <v>3</v>
      </c>
      <c r="L4" s="189"/>
      <c r="M4" s="186" t="s">
        <v>4</v>
      </c>
      <c r="N4" s="187"/>
      <c r="O4" s="186" t="s">
        <v>38</v>
      </c>
      <c r="P4" s="187"/>
      <c r="Q4" s="73"/>
      <c r="R4" s="66"/>
    </row>
    <row r="5" spans="1:18" ht="20.100000000000001" customHeight="1" thickBot="1" x14ac:dyDescent="0.3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3"/>
      <c r="R5" s="66"/>
    </row>
    <row r="6" spans="1:18" ht="20.100000000000001" customHeight="1" x14ac:dyDescent="0.25">
      <c r="A6" s="80" t="s">
        <v>41</v>
      </c>
      <c r="B6" s="78" t="s">
        <v>52</v>
      </c>
      <c r="C6" s="25">
        <v>9500</v>
      </c>
      <c r="D6" s="26">
        <v>9036</v>
      </c>
      <c r="E6" s="25">
        <f t="shared" ref="E6:F7" si="0">C6-G6</f>
        <v>7600</v>
      </c>
      <c r="F6" s="26">
        <f t="shared" si="0"/>
        <v>7032</v>
      </c>
      <c r="G6" s="27">
        <v>1900</v>
      </c>
      <c r="H6" s="28">
        <v>2004</v>
      </c>
      <c r="I6" s="29">
        <f>G6/C6</f>
        <v>0.2</v>
      </c>
      <c r="J6" s="30">
        <f>H6/D6</f>
        <v>0.22177954847277556</v>
      </c>
      <c r="K6" s="31"/>
      <c r="L6" s="32"/>
      <c r="M6" s="33"/>
      <c r="N6" s="34"/>
      <c r="O6" s="35"/>
      <c r="P6" s="36"/>
      <c r="Q6" s="74"/>
      <c r="R6" s="71"/>
    </row>
    <row r="7" spans="1:18" ht="20.100000000000001" customHeight="1" x14ac:dyDescent="0.25">
      <c r="A7" s="81" t="s">
        <v>42</v>
      </c>
      <c r="B7" s="79" t="s">
        <v>53</v>
      </c>
      <c r="C7" s="37">
        <v>2500</v>
      </c>
      <c r="D7" s="38">
        <v>3247</v>
      </c>
      <c r="E7" s="37">
        <f t="shared" si="0"/>
        <v>2000</v>
      </c>
      <c r="F7" s="38">
        <f t="shared" si="0"/>
        <v>2705</v>
      </c>
      <c r="G7" s="39">
        <v>500</v>
      </c>
      <c r="H7" s="40">
        <v>542</v>
      </c>
      <c r="I7" s="41">
        <f t="shared" ref="I7:J7" si="1">G7/C7</f>
        <v>0.2</v>
      </c>
      <c r="J7" s="42">
        <f t="shared" si="1"/>
        <v>0.16692331382814907</v>
      </c>
      <c r="K7" s="43"/>
      <c r="L7" s="44"/>
      <c r="M7" s="45"/>
      <c r="N7" s="46"/>
      <c r="O7" s="47"/>
      <c r="P7" s="48"/>
      <c r="Q7" s="65"/>
      <c r="R7" s="75"/>
    </row>
    <row r="8" spans="1:18" ht="20.100000000000001" customHeight="1" x14ac:dyDescent="0.25">
      <c r="A8" s="81" t="s">
        <v>43</v>
      </c>
      <c r="B8" s="79" t="s">
        <v>54</v>
      </c>
      <c r="C8" s="37">
        <v>4000</v>
      </c>
      <c r="D8" s="38">
        <v>3836</v>
      </c>
      <c r="E8" s="37">
        <f t="shared" ref="E8:E11" si="2">C8-G8</f>
        <v>3200</v>
      </c>
      <c r="F8" s="38">
        <f t="shared" ref="F8:F11" si="3">D8-H8</f>
        <v>3005</v>
      </c>
      <c r="G8" s="39">
        <v>800</v>
      </c>
      <c r="H8" s="40">
        <v>831</v>
      </c>
      <c r="I8" s="41">
        <f t="shared" ref="I8:I9" si="4">G8/C8</f>
        <v>0.2</v>
      </c>
      <c r="J8" s="42">
        <f t="shared" ref="J8:J9" si="5">H8/D8</f>
        <v>0.21663190823774767</v>
      </c>
      <c r="K8" s="43"/>
      <c r="L8" s="44"/>
      <c r="M8" s="45"/>
      <c r="N8" s="46"/>
      <c r="O8" s="47"/>
      <c r="P8" s="48"/>
      <c r="Q8" s="65"/>
      <c r="R8" s="75"/>
    </row>
    <row r="9" spans="1:18" ht="20.100000000000001" customHeight="1" x14ac:dyDescent="0.25">
      <c r="A9" s="81" t="s">
        <v>44</v>
      </c>
      <c r="B9" s="79" t="s">
        <v>54</v>
      </c>
      <c r="C9" s="37">
        <v>2750</v>
      </c>
      <c r="D9" s="38">
        <v>2891</v>
      </c>
      <c r="E9" s="37">
        <f t="shared" si="2"/>
        <v>2250</v>
      </c>
      <c r="F9" s="38">
        <f t="shared" si="3"/>
        <v>2404</v>
      </c>
      <c r="G9" s="39">
        <v>500</v>
      </c>
      <c r="H9" s="40">
        <v>487</v>
      </c>
      <c r="I9" s="41">
        <f t="shared" si="4"/>
        <v>0.18181818181818182</v>
      </c>
      <c r="J9" s="42">
        <f t="shared" si="5"/>
        <v>0.16845382220684885</v>
      </c>
      <c r="K9" s="43"/>
      <c r="L9" s="44"/>
      <c r="M9" s="45"/>
      <c r="N9" s="46"/>
      <c r="O9" s="47"/>
      <c r="P9" s="48"/>
      <c r="Q9" s="65"/>
      <c r="R9" s="75"/>
    </row>
    <row r="10" spans="1:18" ht="20.100000000000001" customHeight="1" x14ac:dyDescent="0.25">
      <c r="A10" s="109" t="s">
        <v>45</v>
      </c>
      <c r="B10" s="120" t="s">
        <v>55</v>
      </c>
      <c r="C10" s="121">
        <v>2000</v>
      </c>
      <c r="D10" s="122">
        <v>1904</v>
      </c>
      <c r="E10" s="121">
        <f t="shared" si="2"/>
        <v>1600</v>
      </c>
      <c r="F10" s="122">
        <f t="shared" si="3"/>
        <v>1482</v>
      </c>
      <c r="G10" s="110">
        <v>400</v>
      </c>
      <c r="H10" s="111">
        <v>422</v>
      </c>
      <c r="I10" s="112">
        <f>G10/C10</f>
        <v>0.2</v>
      </c>
      <c r="J10" s="113">
        <f>H10/D10</f>
        <v>0.22163865546218486</v>
      </c>
      <c r="K10" s="114"/>
      <c r="L10" s="115"/>
      <c r="M10" s="116"/>
      <c r="N10" s="117"/>
      <c r="O10" s="118"/>
      <c r="P10" s="119"/>
      <c r="Q10" s="74"/>
      <c r="R10" s="71"/>
    </row>
    <row r="11" spans="1:18" ht="20.100000000000001" customHeight="1" x14ac:dyDescent="0.25">
      <c r="A11" s="81" t="s">
        <v>46</v>
      </c>
      <c r="B11" s="79" t="s">
        <v>56</v>
      </c>
      <c r="C11" s="37">
        <v>1200</v>
      </c>
      <c r="D11" s="38">
        <v>1192</v>
      </c>
      <c r="E11" s="37">
        <f t="shared" si="2"/>
        <v>1000</v>
      </c>
      <c r="F11" s="38">
        <f t="shared" si="3"/>
        <v>972</v>
      </c>
      <c r="G11" s="39">
        <v>200</v>
      </c>
      <c r="H11" s="40">
        <v>220</v>
      </c>
      <c r="I11" s="41">
        <f t="shared" ref="I11" si="6">G11/C11</f>
        <v>0.16666666666666666</v>
      </c>
      <c r="J11" s="42">
        <f t="shared" ref="J11" si="7">H11/D11</f>
        <v>0.18456375838926176</v>
      </c>
      <c r="K11" s="43"/>
      <c r="L11" s="44"/>
      <c r="M11" s="45"/>
      <c r="N11" s="46"/>
      <c r="O11" s="47"/>
      <c r="P11" s="48"/>
      <c r="Q11" s="65"/>
      <c r="R11" s="75"/>
    </row>
    <row r="12" spans="1:18" ht="20.100000000000001" customHeight="1" x14ac:dyDescent="0.25">
      <c r="A12" s="81" t="s">
        <v>10</v>
      </c>
      <c r="B12" s="79" t="s">
        <v>51</v>
      </c>
      <c r="C12" s="49"/>
      <c r="D12" s="50"/>
      <c r="E12" s="49"/>
      <c r="F12" s="50"/>
      <c r="G12" s="43"/>
      <c r="H12" s="44"/>
      <c r="I12" s="51"/>
      <c r="J12" s="44"/>
      <c r="K12" s="43"/>
      <c r="L12" s="44"/>
      <c r="M12" s="52">
        <v>1912</v>
      </c>
      <c r="N12" s="53">
        <v>1968</v>
      </c>
      <c r="O12" s="47"/>
      <c r="P12" s="48"/>
      <c r="Q12" s="65"/>
      <c r="R12" s="75"/>
    </row>
    <row r="13" spans="1:18" ht="20.100000000000001" customHeight="1" x14ac:dyDescent="0.25">
      <c r="A13" s="81" t="s">
        <v>11</v>
      </c>
      <c r="B13" s="79" t="s">
        <v>49</v>
      </c>
      <c r="C13" s="49"/>
      <c r="D13" s="50"/>
      <c r="E13" s="49"/>
      <c r="F13" s="50"/>
      <c r="G13" s="43"/>
      <c r="H13" s="44"/>
      <c r="I13" s="51"/>
      <c r="J13" s="44"/>
      <c r="K13" s="43"/>
      <c r="L13" s="44"/>
      <c r="M13" s="52">
        <v>390</v>
      </c>
      <c r="N13" s="53">
        <v>399</v>
      </c>
      <c r="O13" s="47"/>
      <c r="P13" s="48"/>
      <c r="Q13" s="65"/>
      <c r="R13" s="75"/>
    </row>
    <row r="14" spans="1:18" ht="20.100000000000001" customHeight="1" thickBot="1" x14ac:dyDescent="0.3">
      <c r="A14" s="124" t="s">
        <v>26</v>
      </c>
      <c r="B14" s="125" t="s">
        <v>47</v>
      </c>
      <c r="C14" s="126"/>
      <c r="D14" s="127"/>
      <c r="E14" s="126"/>
      <c r="F14" s="127"/>
      <c r="G14" s="128"/>
      <c r="H14" s="129"/>
      <c r="I14" s="130"/>
      <c r="J14" s="129"/>
      <c r="K14" s="128"/>
      <c r="L14" s="129"/>
      <c r="M14" s="131"/>
      <c r="N14" s="132"/>
      <c r="O14" s="133">
        <v>500</v>
      </c>
      <c r="P14" s="134">
        <v>582</v>
      </c>
      <c r="Q14" s="65"/>
      <c r="R14" s="75"/>
    </row>
    <row r="15" spans="1:18" ht="20.100000000000001" customHeight="1" x14ac:dyDescent="0.25">
      <c r="A15" s="135" t="s">
        <v>48</v>
      </c>
      <c r="B15" s="136" t="s">
        <v>50</v>
      </c>
      <c r="C15" s="137"/>
      <c r="D15" s="138"/>
      <c r="E15" s="137"/>
      <c r="F15" s="138"/>
      <c r="G15" s="139"/>
      <c r="H15" s="140"/>
      <c r="I15" s="141"/>
      <c r="J15" s="140"/>
      <c r="K15" s="139"/>
      <c r="L15" s="140"/>
      <c r="M15" s="142">
        <v>701</v>
      </c>
      <c r="N15" s="143">
        <v>677</v>
      </c>
      <c r="O15" s="144"/>
      <c r="P15" s="145"/>
      <c r="Q15" s="65"/>
      <c r="R15" s="75"/>
    </row>
    <row r="16" spans="1:18" ht="20.100000000000001" customHeight="1" thickBot="1" x14ac:dyDescent="0.3">
      <c r="A16" s="148" t="s">
        <v>28</v>
      </c>
      <c r="B16" s="149"/>
      <c r="C16" s="82">
        <f t="shared" ref="C16:H16" si="8">SUM(C6:C15)</f>
        <v>21950</v>
      </c>
      <c r="D16" s="83">
        <f t="shared" si="8"/>
        <v>22106</v>
      </c>
      <c r="E16" s="82">
        <f t="shared" si="8"/>
        <v>17650</v>
      </c>
      <c r="F16" s="83">
        <f t="shared" si="8"/>
        <v>17600</v>
      </c>
      <c r="G16" s="84">
        <f t="shared" si="8"/>
        <v>4300</v>
      </c>
      <c r="H16" s="85">
        <f t="shared" si="8"/>
        <v>4506</v>
      </c>
      <c r="I16" s="86"/>
      <c r="J16" s="87"/>
      <c r="K16" s="84">
        <f t="shared" ref="K16:P16" si="9">SUM(K6:K15)</f>
        <v>0</v>
      </c>
      <c r="L16" s="85">
        <f t="shared" si="9"/>
        <v>0</v>
      </c>
      <c r="M16" s="123">
        <f t="shared" si="9"/>
        <v>3003</v>
      </c>
      <c r="N16" s="88">
        <f t="shared" si="9"/>
        <v>3044</v>
      </c>
      <c r="O16" s="89">
        <f t="shared" si="9"/>
        <v>500</v>
      </c>
      <c r="P16" s="90">
        <f t="shared" si="9"/>
        <v>582</v>
      </c>
      <c r="Q16" s="67"/>
      <c r="R16" s="71"/>
    </row>
    <row r="17" spans="1:21" ht="20.100000000000001" customHeight="1" thickBot="1" x14ac:dyDescent="0.3">
      <c r="A17" s="68"/>
      <c r="B17" s="55"/>
      <c r="C17" s="55"/>
      <c r="D17" s="55"/>
      <c r="E17" s="55"/>
      <c r="F17" s="69"/>
      <c r="G17" s="69"/>
      <c r="H17" s="77"/>
      <c r="I17" s="77"/>
      <c r="J17" s="69"/>
      <c r="K17" s="69"/>
      <c r="L17" s="70"/>
      <c r="M17" s="70"/>
      <c r="N17" s="70"/>
      <c r="O17" s="70"/>
      <c r="P17" s="64"/>
      <c r="Q17" s="71"/>
      <c r="R17" s="76"/>
    </row>
    <row r="18" spans="1:21" ht="20.100000000000001" customHeight="1" thickBot="1" x14ac:dyDescent="0.3">
      <c r="A18" s="104" t="s">
        <v>29</v>
      </c>
      <c r="B18" s="91"/>
      <c r="C18" s="91"/>
      <c r="D18" s="91"/>
      <c r="F18" s="245" t="s">
        <v>12</v>
      </c>
      <c r="G18" s="246"/>
      <c r="H18" s="219" t="s">
        <v>32</v>
      </c>
      <c r="I18" s="220"/>
      <c r="J18" s="221"/>
      <c r="L18" s="103" t="s">
        <v>34</v>
      </c>
      <c r="M18" s="92"/>
      <c r="N18" s="92"/>
      <c r="O18" s="92"/>
      <c r="P18" s="92"/>
      <c r="R18" s="1" t="b">
        <f>T18=U18</f>
        <v>1</v>
      </c>
      <c r="T18" s="1" t="b">
        <f>C22&lt;0</f>
        <v>0</v>
      </c>
      <c r="U18" s="1" t="b">
        <f>D22&lt;0</f>
        <v>0</v>
      </c>
    </row>
    <row r="19" spans="1:21" ht="18.75" customHeight="1" thickBot="1" x14ac:dyDescent="0.3">
      <c r="A19" s="237" t="s">
        <v>28</v>
      </c>
      <c r="B19" s="238"/>
      <c r="C19" s="94" t="s">
        <v>7</v>
      </c>
      <c r="D19" s="95" t="s">
        <v>8</v>
      </c>
      <c r="F19" s="247"/>
      <c r="G19" s="248"/>
      <c r="H19" s="222"/>
      <c r="I19" s="223"/>
      <c r="J19" s="224"/>
      <c r="L19" s="216" t="s">
        <v>37</v>
      </c>
      <c r="M19" s="216"/>
      <c r="N19" s="216"/>
      <c r="O19" s="216"/>
      <c r="P19" s="106">
        <f>IF(R18=TRUE, 1, 0)</f>
        <v>1</v>
      </c>
    </row>
    <row r="20" spans="1:21" ht="18.75" customHeight="1" x14ac:dyDescent="0.25">
      <c r="A20" s="239" t="s">
        <v>31</v>
      </c>
      <c r="B20" s="240"/>
      <c r="C20" s="96">
        <f>G16+K16</f>
        <v>4300</v>
      </c>
      <c r="D20" s="97">
        <f>H16+L16</f>
        <v>4506</v>
      </c>
      <c r="F20" s="162" t="s">
        <v>13</v>
      </c>
      <c r="G20" s="163"/>
      <c r="H20" s="228">
        <v>1.0200000000000001E-2</v>
      </c>
      <c r="I20" s="229"/>
      <c r="J20" s="230"/>
      <c r="L20" s="217"/>
      <c r="M20" s="217"/>
      <c r="N20" s="217"/>
      <c r="O20" s="217"/>
      <c r="P20" s="108"/>
      <c r="R20" s="1" t="b">
        <f>T20=U20</f>
        <v>1</v>
      </c>
      <c r="T20" s="1" t="b">
        <f>H23&lt;0</f>
        <v>0</v>
      </c>
      <c r="U20" s="1" t="b">
        <f>D22&lt;0</f>
        <v>0</v>
      </c>
    </row>
    <row r="21" spans="1:21" ht="18.75" customHeight="1" thickBot="1" x14ac:dyDescent="0.3">
      <c r="A21" s="241" t="s">
        <v>30</v>
      </c>
      <c r="B21" s="242"/>
      <c r="C21" s="100">
        <f>M16+O16</f>
        <v>3503</v>
      </c>
      <c r="D21" s="101">
        <f>N16+P16</f>
        <v>3626</v>
      </c>
      <c r="F21" s="164" t="s">
        <v>14</v>
      </c>
      <c r="G21" s="165"/>
      <c r="H21" s="231">
        <v>1.0500000000000001E-2</v>
      </c>
      <c r="I21" s="232"/>
      <c r="J21" s="233"/>
      <c r="L21" s="218" t="s">
        <v>35</v>
      </c>
      <c r="M21" s="218"/>
      <c r="N21" s="218"/>
      <c r="O21" s="218"/>
      <c r="P21" s="107">
        <f>IF(R20=TRUE, 1, 0)</f>
        <v>1</v>
      </c>
    </row>
    <row r="22" spans="1:21" ht="18.75" customHeight="1" thickBot="1" x14ac:dyDescent="0.35">
      <c r="A22" s="243" t="s">
        <v>18</v>
      </c>
      <c r="B22" s="244"/>
      <c r="C22" s="98">
        <f>C20-C21</f>
        <v>797</v>
      </c>
      <c r="D22" s="99">
        <f>D20-D21</f>
        <v>880</v>
      </c>
      <c r="F22" s="180" t="s">
        <v>15</v>
      </c>
      <c r="G22" s="181"/>
      <c r="H22" s="234">
        <v>8.6E-3</v>
      </c>
      <c r="I22" s="235"/>
      <c r="J22" s="236"/>
      <c r="L22" s="217"/>
      <c r="M22" s="217"/>
      <c r="N22" s="217"/>
      <c r="O22" s="217"/>
      <c r="P22" s="108"/>
      <c r="R22" s="1" t="b">
        <f>AND(H23&gt;=-0.02, H23&lt;=0.02)</f>
        <v>1</v>
      </c>
    </row>
    <row r="23" spans="1:21" ht="16.5" customHeight="1" thickBot="1" x14ac:dyDescent="0.3">
      <c r="F23" s="178" t="s">
        <v>16</v>
      </c>
      <c r="G23" s="179"/>
      <c r="H23" s="225">
        <f>AVERAGE(H20:J22)</f>
        <v>9.7666666666666683E-3</v>
      </c>
      <c r="I23" s="226"/>
      <c r="J23" s="227"/>
      <c r="L23" s="214" t="s">
        <v>36</v>
      </c>
      <c r="M23" s="214"/>
      <c r="N23" s="214"/>
      <c r="O23" s="214"/>
      <c r="P23" s="102">
        <f>IF(R22=TRUE, 1, 0)</f>
        <v>1</v>
      </c>
    </row>
    <row r="24" spans="1:21" ht="13.65" customHeight="1" x14ac:dyDescent="0.25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214"/>
      <c r="M24" s="214"/>
      <c r="N24" s="214"/>
      <c r="O24" s="214"/>
      <c r="P24" s="105"/>
    </row>
    <row r="25" spans="1:21" ht="13.65" customHeight="1" x14ac:dyDescent="0.25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58"/>
      <c r="M25" s="58"/>
      <c r="N25" s="59"/>
      <c r="O25" s="59"/>
      <c r="P25" s="9"/>
      <c r="Q25" s="73"/>
    </row>
    <row r="26" spans="1:21" ht="13.5" customHeight="1" thickBot="1" x14ac:dyDescent="0.3">
      <c r="A26" s="6" t="s">
        <v>17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5"/>
      <c r="M26" s="5"/>
      <c r="N26" s="4"/>
      <c r="O26" s="4"/>
      <c r="Q26" s="76"/>
    </row>
    <row r="27" spans="1:21" ht="20.100000000000001" customHeight="1" x14ac:dyDescent="0.25">
      <c r="A27" s="166"/>
      <c r="B27" s="167"/>
      <c r="C27" s="167"/>
      <c r="D27" s="167"/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67"/>
      <c r="P27" s="168"/>
      <c r="Q27" s="72"/>
    </row>
    <row r="28" spans="1:21" ht="20.100000000000001" customHeight="1" x14ac:dyDescent="0.25">
      <c r="A28" s="169"/>
      <c r="B28" s="170"/>
      <c r="C28" s="170"/>
      <c r="D28" s="170"/>
      <c r="E28" s="170"/>
      <c r="F28" s="170"/>
      <c r="G28" s="170"/>
      <c r="H28" s="170"/>
      <c r="I28" s="170"/>
      <c r="J28" s="170"/>
      <c r="K28" s="170"/>
      <c r="L28" s="170"/>
      <c r="M28" s="170"/>
      <c r="N28" s="170"/>
      <c r="O28" s="170"/>
      <c r="P28" s="171"/>
      <c r="Q28" s="72"/>
    </row>
    <row r="29" spans="1:21" ht="20.100000000000001" customHeight="1" thickBot="1" x14ac:dyDescent="0.3">
      <c r="A29" s="172"/>
      <c r="B29" s="173"/>
      <c r="C29" s="173"/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4"/>
      <c r="Q29" s="76"/>
    </row>
    <row r="30" spans="1:21" ht="20.100000000000001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21" ht="13.8" thickBot="1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21" ht="20.100000000000001" customHeight="1" thickBot="1" x14ac:dyDescent="0.3">
      <c r="A32" s="175" t="s">
        <v>19</v>
      </c>
      <c r="B32" s="176"/>
      <c r="C32" s="176"/>
      <c r="D32" s="176"/>
      <c r="E32" s="176"/>
      <c r="F32" s="177"/>
      <c r="G32" s="55"/>
      <c r="H32" s="55"/>
      <c r="I32" s="55"/>
      <c r="J32" s="56"/>
      <c r="K32" s="56"/>
      <c r="L32" s="56"/>
      <c r="M32" s="56"/>
      <c r="N32" s="55"/>
      <c r="O32" s="55"/>
      <c r="P32" s="54"/>
      <c r="Q32" s="57"/>
    </row>
    <row r="33" spans="1:17" ht="19.2" customHeight="1" thickBot="1" x14ac:dyDescent="0.3">
      <c r="A33" s="7" t="s">
        <v>6</v>
      </c>
      <c r="B33" s="202" t="s">
        <v>24</v>
      </c>
      <c r="C33" s="203"/>
      <c r="D33" s="206" t="s">
        <v>23</v>
      </c>
      <c r="E33" s="158"/>
      <c r="F33" s="158"/>
      <c r="G33" s="207"/>
      <c r="H33" s="156" t="s">
        <v>20</v>
      </c>
      <c r="I33" s="157"/>
      <c r="J33" s="158" t="s">
        <v>21</v>
      </c>
      <c r="K33" s="158"/>
      <c r="L33" s="159" t="s">
        <v>3</v>
      </c>
      <c r="M33" s="159"/>
      <c r="N33" s="154" t="s">
        <v>4</v>
      </c>
      <c r="O33" s="155"/>
      <c r="P33" s="61" t="s">
        <v>22</v>
      </c>
    </row>
    <row r="34" spans="1:17" ht="18.75" customHeight="1" thickBot="1" x14ac:dyDescent="0.3">
      <c r="A34" s="62" t="s">
        <v>25</v>
      </c>
      <c r="B34" s="200" t="s">
        <v>39</v>
      </c>
      <c r="C34" s="201"/>
      <c r="D34" s="208"/>
      <c r="E34" s="209"/>
      <c r="F34" s="209"/>
      <c r="G34" s="210"/>
      <c r="H34" s="193" t="s">
        <v>40</v>
      </c>
      <c r="I34" s="194"/>
      <c r="J34" s="195" t="s">
        <v>40</v>
      </c>
      <c r="K34" s="196"/>
      <c r="L34" s="152">
        <v>0</v>
      </c>
      <c r="M34" s="153"/>
      <c r="N34" s="146">
        <v>1080</v>
      </c>
      <c r="O34" s="147"/>
      <c r="P34" s="60">
        <f t="shared" ref="P34:P36" si="10">L34-N34</f>
        <v>-1080</v>
      </c>
    </row>
    <row r="35" spans="1:17" ht="18.75" customHeight="1" thickBot="1" x14ac:dyDescent="0.3">
      <c r="A35" s="63" t="s">
        <v>25</v>
      </c>
      <c r="B35" s="199" t="s">
        <v>39</v>
      </c>
      <c r="C35" s="199"/>
      <c r="D35" s="160"/>
      <c r="E35" s="211"/>
      <c r="F35" s="211"/>
      <c r="G35" s="161"/>
      <c r="H35" s="160" t="s">
        <v>40</v>
      </c>
      <c r="I35" s="161"/>
      <c r="J35" s="150" t="s">
        <v>40</v>
      </c>
      <c r="K35" s="151"/>
      <c r="L35" s="152">
        <v>0</v>
      </c>
      <c r="M35" s="153"/>
      <c r="N35" s="146">
        <v>832</v>
      </c>
      <c r="O35" s="147"/>
      <c r="P35" s="60">
        <f t="shared" ref="P35" si="11">L35-N35</f>
        <v>-832</v>
      </c>
      <c r="Q35" s="76"/>
    </row>
    <row r="36" spans="1:17" ht="18.75" customHeight="1" thickBot="1" x14ac:dyDescent="0.3">
      <c r="A36" s="63" t="s">
        <v>25</v>
      </c>
      <c r="B36" s="199" t="s">
        <v>39</v>
      </c>
      <c r="C36" s="199"/>
      <c r="D36" s="160"/>
      <c r="E36" s="211"/>
      <c r="F36" s="211"/>
      <c r="G36" s="161"/>
      <c r="H36" s="160" t="s">
        <v>40</v>
      </c>
      <c r="I36" s="161"/>
      <c r="J36" s="150" t="s">
        <v>40</v>
      </c>
      <c r="K36" s="151"/>
      <c r="L36" s="152">
        <v>0</v>
      </c>
      <c r="M36" s="153"/>
      <c r="N36" s="146">
        <v>701</v>
      </c>
      <c r="O36" s="147"/>
      <c r="P36" s="60">
        <f t="shared" si="10"/>
        <v>-701</v>
      </c>
      <c r="Q36" s="76"/>
    </row>
    <row r="37" spans="1:17" ht="19.2" customHeight="1" x14ac:dyDescent="0.25">
      <c r="A37" s="63" t="s">
        <v>25</v>
      </c>
      <c r="B37" s="204" t="s">
        <v>39</v>
      </c>
      <c r="C37" s="205"/>
      <c r="D37" s="160"/>
      <c r="E37" s="211"/>
      <c r="F37" s="211"/>
      <c r="G37" s="161"/>
      <c r="H37" s="160" t="s">
        <v>40</v>
      </c>
      <c r="I37" s="161"/>
      <c r="J37" s="160" t="s">
        <v>40</v>
      </c>
      <c r="K37" s="192"/>
      <c r="L37" s="197">
        <v>0</v>
      </c>
      <c r="M37" s="198"/>
      <c r="N37" s="212">
        <v>390</v>
      </c>
      <c r="O37" s="213"/>
      <c r="P37" s="60">
        <f>L37-N37</f>
        <v>-390</v>
      </c>
      <c r="Q37" s="76"/>
    </row>
    <row r="38" spans="1:17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7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7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7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7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7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7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7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7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7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7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x14ac:dyDescent="0.25">
      <c r="L578" s="3"/>
      <c r="M578" s="3"/>
      <c r="N578" s="3"/>
      <c r="O578" s="3"/>
    </row>
    <row r="579" spans="1:15" x14ac:dyDescent="0.25">
      <c r="L579" s="3"/>
      <c r="M579" s="3"/>
      <c r="N579" s="3"/>
      <c r="O579" s="3"/>
    </row>
    <row r="580" spans="1:15" x14ac:dyDescent="0.25">
      <c r="L580" s="3"/>
      <c r="M580" s="3"/>
      <c r="N580" s="3"/>
      <c r="O580" s="3"/>
    </row>
    <row r="581" spans="1:15" x14ac:dyDescent="0.25">
      <c r="L581" s="3"/>
      <c r="M581" s="3"/>
      <c r="N581" s="3"/>
      <c r="O581" s="3"/>
    </row>
    <row r="582" spans="1:15" x14ac:dyDescent="0.25">
      <c r="L582" s="3"/>
      <c r="M582" s="3"/>
      <c r="N582" s="3"/>
      <c r="O582" s="3"/>
    </row>
    <row r="583" spans="1:15" x14ac:dyDescent="0.25">
      <c r="L583" s="3"/>
      <c r="M583" s="3"/>
      <c r="N583" s="3"/>
      <c r="O583" s="3"/>
    </row>
    <row r="584" spans="1:15" x14ac:dyDescent="0.25">
      <c r="L584" s="3"/>
      <c r="M584" s="3"/>
      <c r="N584" s="3"/>
      <c r="O584" s="3"/>
    </row>
    <row r="585" spans="1:15" x14ac:dyDescent="0.25">
      <c r="L585" s="3"/>
      <c r="M585" s="3"/>
      <c r="N585" s="3"/>
      <c r="O585" s="3"/>
    </row>
    <row r="586" spans="1:15" x14ac:dyDescent="0.25">
      <c r="L586" s="3"/>
      <c r="M586" s="3"/>
      <c r="N586" s="3"/>
      <c r="O586" s="3"/>
    </row>
    <row r="587" spans="1:15" x14ac:dyDescent="0.25">
      <c r="L587" s="3"/>
      <c r="M587" s="3"/>
      <c r="N587" s="3"/>
      <c r="O587" s="3"/>
    </row>
  </sheetData>
  <mergeCells count="58">
    <mergeCell ref="N37:O37"/>
    <mergeCell ref="L23:O24"/>
    <mergeCell ref="A2:P2"/>
    <mergeCell ref="L19:O20"/>
    <mergeCell ref="L21:O22"/>
    <mergeCell ref="H18:J19"/>
    <mergeCell ref="H23:J23"/>
    <mergeCell ref="H20:J20"/>
    <mergeCell ref="H21:J21"/>
    <mergeCell ref="H22:J22"/>
    <mergeCell ref="A19:B19"/>
    <mergeCell ref="A20:B20"/>
    <mergeCell ref="A21:B21"/>
    <mergeCell ref="A22:B22"/>
    <mergeCell ref="F18:G19"/>
    <mergeCell ref="D37:G37"/>
    <mergeCell ref="B36:C36"/>
    <mergeCell ref="B34:C34"/>
    <mergeCell ref="B33:C33"/>
    <mergeCell ref="B37:C37"/>
    <mergeCell ref="D33:G33"/>
    <mergeCell ref="D34:G34"/>
    <mergeCell ref="D36:G36"/>
    <mergeCell ref="B35:C35"/>
    <mergeCell ref="D35:G35"/>
    <mergeCell ref="H37:I37"/>
    <mergeCell ref="J37:K37"/>
    <mergeCell ref="L34:M34"/>
    <mergeCell ref="H34:I34"/>
    <mergeCell ref="J34:K34"/>
    <mergeCell ref="L37:M37"/>
    <mergeCell ref="H35:I35"/>
    <mergeCell ref="J35:K35"/>
    <mergeCell ref="L35:M35"/>
    <mergeCell ref="F22:G22"/>
    <mergeCell ref="I4:J4"/>
    <mergeCell ref="C4:D4"/>
    <mergeCell ref="O4:P4"/>
    <mergeCell ref="K4:L4"/>
    <mergeCell ref="G4:H4"/>
    <mergeCell ref="E4:F4"/>
    <mergeCell ref="M4:N4"/>
    <mergeCell ref="N35:O35"/>
    <mergeCell ref="A16:B16"/>
    <mergeCell ref="J36:K36"/>
    <mergeCell ref="L36:M36"/>
    <mergeCell ref="N33:O33"/>
    <mergeCell ref="N34:O34"/>
    <mergeCell ref="N36:O36"/>
    <mergeCell ref="H33:I33"/>
    <mergeCell ref="J33:K33"/>
    <mergeCell ref="L33:M33"/>
    <mergeCell ref="H36:I36"/>
    <mergeCell ref="F20:G20"/>
    <mergeCell ref="F21:G21"/>
    <mergeCell ref="A27:P29"/>
    <mergeCell ref="A32:F32"/>
    <mergeCell ref="F23:G23"/>
  </mergeCells>
  <conditionalFormatting sqref="R18:R22">
    <cfRule type="expression" priority="6">
      <formula>TRUE</formula>
    </cfRule>
  </conditionalFormatting>
  <conditionalFormatting sqref="P18">
    <cfRule type="expression" priority="11">
      <formula>$R$18:$R$22=TRUE</formula>
    </cfRule>
  </conditionalFormatting>
  <conditionalFormatting sqref="P19 P21 P2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R18:R22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94123A23-EC30-4D12-961A-BD318CC1CD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National TAB</cp:lastModifiedBy>
  <cp:revision/>
  <cp:lastPrinted>2017-11-15T17:23:59Z</cp:lastPrinted>
  <dcterms:created xsi:type="dcterms:W3CDTF">2015-11-16T19:09:52Z</dcterms:created>
  <dcterms:modified xsi:type="dcterms:W3CDTF">2022-07-05T12:27:29Z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