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1041 HUNTSVILLE, AL/2 PROJECT DOCUMENTS/"/>
    </mc:Choice>
  </mc:AlternateContent>
  <xr:revisionPtr revIDLastSave="16" documentId="13_ncr:1_{1FC2F945-57B0-437C-842E-A47378DB8D59}" xr6:coauthVersionLast="45" xr6:coauthVersionMax="47" xr10:uidLastSave="{BFCD0E43-B8FA-4377-9CFC-2A28725D4E96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s="1"/>
  <c r="F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<sst xmlns="http://schemas.openxmlformats.org/spreadsheetml/2006/main" count="83" uniqueCount="52">
  <si>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</si>
  <si>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</si>
  <si>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</si>
  <si>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</si>
  <si>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</si>
  <si>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</si>
  <si>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</si>
  <si>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</si>
  <si>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</si>
  <si>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</si>
  <si>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</si>
  <si>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</si>
  <si>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</si>
  <si>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</si>
  <si>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</si>
  <si>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</si>
  <si>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</si>
  <si>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</si>
  <si>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</si>
  <si>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</si>
  <si>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</si>
  <si>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</si>
  <si>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</si>
  <si>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</si>
  <si>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</si>
  <si>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</si>
  <si>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</si>
  <si>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</si>
  <si>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</si>
  <si>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</si>
  <si>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</si>
  <si>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</si>
  <si>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</si>
  <si>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</si>
  <si>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</si>
  <si>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</si>
  <si>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</si>
  <si>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</si>
  <si>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</si>
  <si>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</si>
  <si>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</si>
  <si>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</si>
  <si>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</si>
  <si>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</si>
  <si>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</si>
  <si>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</si>
  <si>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</si>
  <si>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</si>
  <si>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</si>
  <si>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 THRU</t>
  </si>
  <si>
    <t>DINING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</si>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</sst>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V15" sqref="V15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9" t="s">
        <v>0</v>
      </c>
      <c r="D4" s="190"/>
      <c r="E4" s="197" t="s">
        <v>1</v>
      </c>
      <c r="F4" s="198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 t="s">
        <v>48</v>
      </c>
      <c r="C6" s="25">
        <v>8750</v>
      </c>
      <c r="D6" s="26"/>
      <c r="E6" s="25">
        <f t="shared" ref="E6:F7" si="0">C6-G6</f>
        <v>7000</v>
      </c>
      <c r="F6" s="26">
        <f t="shared" si="0"/>
        <v>0</v>
      </c>
      <c r="G6" s="27">
        <v>1750</v>
      </c>
      <c r="H6" s="28"/>
      <c r="I6" s="29">
        <f>G6/C6</f>
        <v>0.2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 t="s">
        <v>49</v>
      </c>
      <c r="C7" s="37">
        <v>5250</v>
      </c>
      <c r="D7" s="38"/>
      <c r="E7" s="37">
        <f t="shared" si="0"/>
        <v>4000</v>
      </c>
      <c r="F7" s="38">
        <f t="shared" si="0"/>
        <v>0</v>
      </c>
      <c r="G7" s="39">
        <v>1250</v>
      </c>
      <c r="H7" s="40"/>
      <c r="I7" s="41">
        <f t="shared" ref="I7:J7" si="1">G7/C7</f>
        <v>0.23809523809523808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 t="s">
        <v>50</v>
      </c>
      <c r="C8" s="37">
        <v>5250</v>
      </c>
      <c r="D8" s="38"/>
      <c r="E8" s="37">
        <f t="shared" ref="E8:E9" si="2">C8-G8</f>
        <v>4100</v>
      </c>
      <c r="F8" s="38">
        <f t="shared" ref="F8:F9" si="3">D8-H8</f>
        <v>0</v>
      </c>
      <c r="G8" s="39">
        <v>1150</v>
      </c>
      <c r="H8" s="40"/>
      <c r="I8" s="41">
        <f t="shared" ref="I8:I9" si="4">G8/C8</f>
        <v>0.21904761904761905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44</v>
      </c>
      <c r="B9" s="79" t="s">
        <v>51</v>
      </c>
      <c r="C9" s="37">
        <v>1875</v>
      </c>
      <c r="D9" s="38"/>
      <c r="E9" s="37">
        <f t="shared" si="2"/>
        <v>1375</v>
      </c>
      <c r="F9" s="38">
        <f t="shared" si="3"/>
        <v>0</v>
      </c>
      <c r="G9" s="39">
        <v>500</v>
      </c>
      <c r="H9" s="40"/>
      <c r="I9" s="41">
        <f t="shared" si="4"/>
        <v>0.26666666666666666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 x14ac:dyDescent="0.25">
      <c r="A10" s="81" t="s">
        <v>10</v>
      </c>
      <c r="B10" s="79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1912</v>
      </c>
      <c r="N10" s="53"/>
      <c r="O10" s="47"/>
      <c r="P10" s="48"/>
      <c r="Q10" s="65"/>
      <c r="R10" s="75"/>
    </row>
    <row r="11" spans="1:21" ht="20.100000000000001" customHeight="1" x14ac:dyDescent="0.25">
      <c r="A11" s="81" t="s">
        <v>11</v>
      </c>
      <c r="B11" s="79" t="s">
        <v>46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1402</v>
      </c>
      <c r="N11" s="53"/>
      <c r="O11" s="47"/>
      <c r="P11" s="48"/>
      <c r="Q11" s="65"/>
      <c r="R11" s="75"/>
    </row>
    <row r="12" spans="1:21" ht="20.100000000000001" customHeight="1" thickBot="1" x14ac:dyDescent="0.3">
      <c r="A12" s="110" t="s">
        <v>26</v>
      </c>
      <c r="B12" s="111" t="s">
        <v>45</v>
      </c>
      <c r="C12" s="112"/>
      <c r="D12" s="113"/>
      <c r="E12" s="112"/>
      <c r="F12" s="113"/>
      <c r="G12" s="114"/>
      <c r="H12" s="115"/>
      <c r="I12" s="116"/>
      <c r="J12" s="115"/>
      <c r="K12" s="114"/>
      <c r="L12" s="115"/>
      <c r="M12" s="117"/>
      <c r="N12" s="118"/>
      <c r="O12" s="119">
        <v>375</v>
      </c>
      <c r="P12" s="120"/>
      <c r="Q12" s="65"/>
      <c r="R12" s="75"/>
    </row>
    <row r="13" spans="1:21" ht="20.100000000000001" customHeight="1" thickBot="1" x14ac:dyDescent="0.3">
      <c r="A13" s="201" t="s">
        <v>28</v>
      </c>
      <c r="B13" s="202"/>
      <c r="C13" s="82">
        <f>SUM(C6:C12)</f>
        <v>21125</v>
      </c>
      <c r="D13" s="83">
        <f>SUM(D6:D12)</f>
        <v>0</v>
      </c>
      <c r="E13" s="82">
        <f>SUM(E6:E12)</f>
        <v>16475</v>
      </c>
      <c r="F13" s="83">
        <f>SUM(F6:F12)</f>
        <v>0</v>
      </c>
      <c r="G13" s="84">
        <f>SUM(G6:G12)</f>
        <v>4650</v>
      </c>
      <c r="H13" s="85">
        <f>SUM(H6:H12)</f>
        <v>0</v>
      </c>
      <c r="I13" s="86"/>
      <c r="J13" s="87"/>
      <c r="K13" s="84">
        <f>SUM(K6:K12)</f>
        <v>0</v>
      </c>
      <c r="L13" s="85">
        <f>SUM(L6:L12)</f>
        <v>0</v>
      </c>
      <c r="M13" s="109">
        <f>SUM(M6:M12)</f>
        <v>3314</v>
      </c>
      <c r="N13" s="88">
        <f>SUM(N6:N12)</f>
        <v>0</v>
      </c>
      <c r="O13" s="89">
        <f>SUM(O6:O12)</f>
        <v>375</v>
      </c>
      <c r="P13" s="90">
        <f>SUM(P6:P12)</f>
        <v>0</v>
      </c>
      <c r="Q13" s="67"/>
      <c r="R13" s="71"/>
    </row>
    <row r="14" spans="1:21" ht="20.100000000000001" customHeight="1" thickBot="1" x14ac:dyDescent="0.3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3">
      <c r="A15" s="104" t="s">
        <v>29</v>
      </c>
      <c r="B15" s="91"/>
      <c r="C15" s="91"/>
      <c r="D15" s="91"/>
      <c r="F15" s="154" t="s">
        <v>12</v>
      </c>
      <c r="G15" s="155"/>
      <c r="H15" s="128" t="s">
        <v>32</v>
      </c>
      <c r="I15" s="129"/>
      <c r="J15" s="130"/>
      <c r="L15" s="103" t="s">
        <v>34</v>
      </c>
      <c r="M15" s="92"/>
      <c r="N15" s="92"/>
      <c r="O15" s="92"/>
      <c r="P15" s="9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6" t="s">
        <v>28</v>
      </c>
      <c r="B16" s="147"/>
      <c r="C16" s="94" t="s">
        <v>7</v>
      </c>
      <c r="D16" s="95" t="s">
        <v>8</v>
      </c>
      <c r="F16" s="156"/>
      <c r="G16" s="157"/>
      <c r="H16" s="131"/>
      <c r="I16" s="132"/>
      <c r="J16" s="133"/>
      <c r="L16" s="125" t="s">
        <v>37</v>
      </c>
      <c r="M16" s="125"/>
      <c r="N16" s="125"/>
      <c r="O16" s="125"/>
      <c r="P16" s="106">
        <f>IF(R15=TRUE, 1, 0)</f>
        <v>1</v>
      </c>
    </row>
    <row r="17" spans="1:21" ht="18.75" customHeight="1" x14ac:dyDescent="0.25">
      <c r="A17" s="148" t="s">
        <v>31</v>
      </c>
      <c r="B17" s="149"/>
      <c r="C17" s="96">
        <f>G13+K13</f>
        <v>4650</v>
      </c>
      <c r="D17" s="97">
        <f>H13+L13</f>
        <v>0</v>
      </c>
      <c r="F17" s="206" t="s">
        <v>13</v>
      </c>
      <c r="G17" s="207"/>
      <c r="H17" s="137"/>
      <c r="I17" s="138"/>
      <c r="J17" s="139"/>
      <c r="L17" s="126"/>
      <c r="M17" s="126"/>
      <c r="N17" s="126"/>
      <c r="O17" s="126"/>
      <c r="P17" s="10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50" t="s">
        <v>30</v>
      </c>
      <c r="B18" s="151"/>
      <c r="C18" s="100">
        <f>M13+O13</f>
        <v>3689</v>
      </c>
      <c r="D18" s="101">
        <f>N13+P13</f>
        <v>0</v>
      </c>
      <c r="F18" s="208" t="s">
        <v>14</v>
      </c>
      <c r="G18" s="209"/>
      <c r="H18" s="140"/>
      <c r="I18" s="141"/>
      <c r="J18" s="142"/>
      <c r="L18" s="127" t="s">
        <v>35</v>
      </c>
      <c r="M18" s="127"/>
      <c r="N18" s="127"/>
      <c r="O18" s="127"/>
      <c r="P18" s="107" t="e">
        <f>IF(R17=TRUE, 1, 0)</f>
        <v>#DIV/0!</v>
      </c>
    </row>
    <row r="19" spans="1:21" ht="18.75" customHeight="1" thickBot="1" x14ac:dyDescent="0.35">
      <c r="A19" s="152" t="s">
        <v>18</v>
      </c>
      <c r="B19" s="153"/>
      <c r="C19" s="98">
        <f>C17-C18</f>
        <v>961</v>
      </c>
      <c r="D19" s="99">
        <f>D17-D18</f>
        <v>0</v>
      </c>
      <c r="F19" s="185" t="s">
        <v>15</v>
      </c>
      <c r="G19" s="186"/>
      <c r="H19" s="143"/>
      <c r="I19" s="144"/>
      <c r="J19" s="145"/>
      <c r="L19" s="126"/>
      <c r="M19" s="126"/>
      <c r="N19" s="126"/>
      <c r="O19" s="126"/>
      <c r="P19" s="108"/>
      <c r="R19" s="1" t="e">
        <f>AND(H20&gt;=-0.02, H20&lt;=0.02)</f>
        <v>#DIV/0!</v>
      </c>
    </row>
    <row r="20" spans="1:21" ht="16.5" customHeight="1" thickBot="1" x14ac:dyDescent="0.3">
      <c r="F20" s="222" t="s">
        <v>16</v>
      </c>
      <c r="G20" s="223"/>
      <c r="H20" s="134" t="e">
        <f>AVERAGE(H17:J19)</f>
        <v>#DIV/0!</v>
      </c>
      <c r="I20" s="135"/>
      <c r="J20" s="136"/>
      <c r="L20" s="123" t="s">
        <v>36</v>
      </c>
      <c r="M20" s="123"/>
      <c r="N20" s="123"/>
      <c r="O20" s="123"/>
      <c r="P20" s="102" t="e">
        <f>IF(R19=TRUE, 1, 0)</f>
        <v>#DIV/0!</v>
      </c>
    </row>
    <row r="21" spans="1:21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23"/>
      <c r="M21" s="123"/>
      <c r="N21" s="123"/>
      <c r="O21" s="123"/>
      <c r="P21" s="105"/>
    </row>
    <row r="22" spans="1:21" ht="13.65" customHeight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58"/>
      <c r="M22" s="58"/>
      <c r="N22" s="59"/>
      <c r="O22" s="59"/>
      <c r="P22" s="9"/>
      <c r="Q22" s="73"/>
    </row>
    <row r="23" spans="1:21" ht="13.5" customHeight="1" thickBot="1" x14ac:dyDescent="0.3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6"/>
    </row>
    <row r="24" spans="1:21" ht="20.100000000000001" customHeight="1" x14ac:dyDescent="0.25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72"/>
    </row>
    <row r="25" spans="1:21" ht="20.100000000000001" customHeight="1" x14ac:dyDescent="0.25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5"/>
      <c r="Q25" s="72"/>
    </row>
    <row r="26" spans="1:21" ht="20.100000000000001" customHeight="1" thickBot="1" x14ac:dyDescent="0.3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8"/>
      <c r="Q26" s="76"/>
    </row>
    <row r="27" spans="1:21" ht="20.100000000000001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8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3">
      <c r="A29" s="219" t="s">
        <v>19</v>
      </c>
      <c r="B29" s="220"/>
      <c r="C29" s="220"/>
      <c r="D29" s="220"/>
      <c r="E29" s="220"/>
      <c r="F29" s="221"/>
      <c r="G29" s="55"/>
      <c r="H29" s="55"/>
      <c r="I29" s="55"/>
      <c r="J29" s="56"/>
      <c r="K29" s="56"/>
      <c r="L29" s="56"/>
      <c r="M29" s="56"/>
      <c r="N29" s="55"/>
      <c r="O29" s="55"/>
      <c r="P29" s="54"/>
      <c r="Q29" s="57"/>
    </row>
    <row r="30" spans="1:21" ht="19.2" customHeight="1" thickBot="1" x14ac:dyDescent="0.3">
      <c r="A30" s="7" t="s">
        <v>6</v>
      </c>
      <c r="B30" s="164" t="s">
        <v>24</v>
      </c>
      <c r="C30" s="165"/>
      <c r="D30" s="168" t="s">
        <v>23</v>
      </c>
      <c r="E30" s="169"/>
      <c r="F30" s="169"/>
      <c r="G30" s="170"/>
      <c r="H30" s="198" t="s">
        <v>20</v>
      </c>
      <c r="I30" s="197"/>
      <c r="J30" s="169" t="s">
        <v>21</v>
      </c>
      <c r="K30" s="169"/>
      <c r="L30" s="205" t="s">
        <v>3</v>
      </c>
      <c r="M30" s="205"/>
      <c r="N30" s="203" t="s">
        <v>4</v>
      </c>
      <c r="O30" s="204"/>
      <c r="P30" s="61" t="s">
        <v>22</v>
      </c>
    </row>
    <row r="31" spans="1:21" ht="18.75" customHeight="1" thickBot="1" x14ac:dyDescent="0.3">
      <c r="A31" s="62" t="s">
        <v>25</v>
      </c>
      <c r="B31" s="162" t="s">
        <v>39</v>
      </c>
      <c r="C31" s="163"/>
      <c r="D31" s="171"/>
      <c r="E31" s="172"/>
      <c r="F31" s="172"/>
      <c r="G31" s="173"/>
      <c r="H31" s="177" t="s">
        <v>40</v>
      </c>
      <c r="I31" s="178"/>
      <c r="J31" s="179" t="s">
        <v>40</v>
      </c>
      <c r="K31" s="180"/>
      <c r="L31" s="175">
        <v>0</v>
      </c>
      <c r="M31" s="176"/>
      <c r="N31" s="199">
        <v>1080</v>
      </c>
      <c r="O31" s="200"/>
      <c r="P31" s="60">
        <f t="shared" ref="P31:P33" si="6">L31-N31</f>
        <v>-1080</v>
      </c>
    </row>
    <row r="32" spans="1:21" ht="18.75" customHeight="1" thickBot="1" x14ac:dyDescent="0.3">
      <c r="A32" s="63" t="s">
        <v>25</v>
      </c>
      <c r="B32" s="161" t="s">
        <v>39</v>
      </c>
      <c r="C32" s="161"/>
      <c r="D32" s="158"/>
      <c r="E32" s="159"/>
      <c r="F32" s="159"/>
      <c r="G32" s="160"/>
      <c r="H32" s="158" t="s">
        <v>40</v>
      </c>
      <c r="I32" s="160"/>
      <c r="J32" s="183" t="s">
        <v>40</v>
      </c>
      <c r="K32" s="184"/>
      <c r="L32" s="175">
        <v>0</v>
      </c>
      <c r="M32" s="176"/>
      <c r="N32" s="199">
        <v>832</v>
      </c>
      <c r="O32" s="200"/>
      <c r="P32" s="60">
        <f t="shared" ref="P32" si="7">L32-N32</f>
        <v>-832</v>
      </c>
      <c r="Q32" s="76"/>
    </row>
    <row r="33" spans="1:17" ht="18.75" customHeight="1" thickBot="1" x14ac:dyDescent="0.3">
      <c r="A33" s="63" t="s">
        <v>25</v>
      </c>
      <c r="B33" s="161" t="s">
        <v>39</v>
      </c>
      <c r="C33" s="161"/>
      <c r="D33" s="158"/>
      <c r="E33" s="159"/>
      <c r="F33" s="159"/>
      <c r="G33" s="160"/>
      <c r="H33" s="158" t="s">
        <v>40</v>
      </c>
      <c r="I33" s="160"/>
      <c r="J33" s="183" t="s">
        <v>40</v>
      </c>
      <c r="K33" s="184"/>
      <c r="L33" s="175">
        <v>0</v>
      </c>
      <c r="M33" s="176"/>
      <c r="N33" s="199">
        <v>701</v>
      </c>
      <c r="O33" s="200"/>
      <c r="P33" s="60">
        <f t="shared" si="6"/>
        <v>-701</v>
      </c>
      <c r="Q33" s="76"/>
    </row>
    <row r="34" spans="1:17" ht="19.2" customHeight="1" x14ac:dyDescent="0.25">
      <c r="A34" s="63" t="s">
        <v>25</v>
      </c>
      <c r="B34" s="166" t="s">
        <v>39</v>
      </c>
      <c r="C34" s="167"/>
      <c r="D34" s="158"/>
      <c r="E34" s="159"/>
      <c r="F34" s="159"/>
      <c r="G34" s="160"/>
      <c r="H34" s="158" t="s">
        <v>40</v>
      </c>
      <c r="I34" s="160"/>
      <c r="J34" s="158" t="s">
        <v>40</v>
      </c>
      <c r="K34" s="174"/>
      <c r="L34" s="181">
        <v>0</v>
      </c>
      <c r="M34" s="182"/>
      <c r="N34" s="121">
        <v>390</v>
      </c>
      <c r="O34" s="122"/>
      <c r="P34" s="60">
        <f>L34-N34</f>
        <v>-390</v>
      </c>
      <c r="Q34" s="76"/>
    </row>
    <row r="35" spans="1:17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2025-02-04T20:00:42Z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