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ocuments\JOBS\WAWA GOLDSBORO 6115\"/>
    </mc:Choice>
  </mc:AlternateContent>
  <xr:revisionPtr revIDLastSave="0" documentId="13_ncr:1_{A40D540E-A6D2-45BC-AF15-5C501DF8DF73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7" i="1"/>
  <c r="H19" i="1"/>
  <c r="E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7" i="1"/>
  <c r="I6" i="1"/>
  <c r="U14" i="1" l="1"/>
  <c r="R14" i="1" s="1"/>
  <c r="P15" i="1" s="1"/>
  <c r="P1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<sst xmlns="http://schemas.openxmlformats.org/spreadsheetml/2006/main" count="76" uniqueCount="48">
  <si>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</si>
  <si>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</si>
  <si>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</si>
  <si>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</si>
  <si>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</si>
  <si>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</si>
  <si>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</si>
  <si>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</si>
  <si>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</si>
  <si>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</si>
  <si>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</si>
  <si>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</si>
  <si>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</si>
  <si>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</si>
  <si>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</si>
  <si>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</si>
  <si>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</si>
  <si>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</si>
  <si>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</si>
  <si>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</si>
  <si>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</si>
  <si>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</si>
  <si>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</si>
  <si>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</si>
  <si>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</si>
  <si>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</si>
  <si>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</si>
  <si>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</si>
  <si>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</si>
  <si>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</si>
  <si>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</si>
  <si>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</si>
  <si>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</si>
  <si>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</si>
  <si>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</si>
  <si>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</si>
  <si>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</si>
  <si>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</si>
  <si>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</si>
  <si>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</si>
  <si>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</si>
  <si>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</si>
  <si>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</si>
  <si>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SALES</t>
  </si>
  <si>
    <t>FOH</t>
  </si>
  <si>
    <t>RESTROOMS</t>
  </si>
  <si>
    <t>TRASH</t>
  </si>
  <si>
    <t>0.005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</si>
</sst>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128" zoomScaleNormal="55" zoomScaleSheetLayoutView="55" workbookViewId="0">
      <selection activeCell="F8" sqref="F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thickBot="1" x14ac:dyDescent="0.25">
      <c r="A6" s="77" t="s">
        <v>13</v>
      </c>
      <c r="B6" s="75" t="s">
        <v>42</v>
      </c>
      <c r="C6" s="23">
        <v>3600</v>
      </c>
      <c r="D6" s="24">
        <v>3733</v>
      </c>
      <c r="E6" s="23">
        <f t="shared" ref="E6:F7" si="0">C6-G6</f>
        <v>2900</v>
      </c>
      <c r="F6" s="24">
        <f t="shared" si="0"/>
        <v>3048</v>
      </c>
      <c r="G6" s="25">
        <v>700</v>
      </c>
      <c r="H6" s="26">
        <v>685</v>
      </c>
      <c r="I6" s="27">
        <f>G6/C6</f>
        <v>0.19444444444444445</v>
      </c>
      <c r="J6" s="28">
        <f>H6/D6</f>
        <v>0.18349852665416555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43</v>
      </c>
      <c r="C7" s="35">
        <v>3250</v>
      </c>
      <c r="D7" s="36">
        <v>3304</v>
      </c>
      <c r="E7" s="35">
        <f t="shared" si="0"/>
        <v>2870</v>
      </c>
      <c r="F7" s="24">
        <v>2893</v>
      </c>
      <c r="G7" s="37">
        <v>380</v>
      </c>
      <c r="H7" s="38">
        <v>391</v>
      </c>
      <c r="I7" s="39">
        <f t="shared" ref="I7" si="1">G7/C7</f>
        <v>0.11692307692307692</v>
      </c>
      <c r="J7" s="28">
        <f>H7/D7</f>
        <v>0.11834140435835351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44</v>
      </c>
      <c r="C8" s="35">
        <v>2000</v>
      </c>
      <c r="D8" s="36">
        <v>1989</v>
      </c>
      <c r="E8" s="35">
        <f t="shared" ref="E8" si="2">C8-G8</f>
        <v>1800</v>
      </c>
      <c r="F8" s="36">
        <f>D8-H8</f>
        <v>1785</v>
      </c>
      <c r="G8" s="37">
        <v>200</v>
      </c>
      <c r="H8" s="38">
        <v>204</v>
      </c>
      <c r="I8" s="39">
        <f t="shared" ref="I8" si="3">G8/C8</f>
        <v>0.1</v>
      </c>
      <c r="J8" s="40">
        <f>H7/D8</f>
        <v>0.19658119658119658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16</v>
      </c>
      <c r="B9" s="76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>
        <v>378</v>
      </c>
      <c r="Q9" s="66"/>
      <c r="R9" s="71"/>
    </row>
    <row r="10" spans="1:21" ht="20.100000000000001" customHeight="1" x14ac:dyDescent="0.2">
      <c r="A10" s="78" t="s">
        <v>17</v>
      </c>
      <c r="B10" s="76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>
        <v>430</v>
      </c>
      <c r="Q10" s="66"/>
      <c r="R10" s="71"/>
    </row>
    <row r="11" spans="1:21" ht="20.100000000000001" customHeight="1" thickBot="1" x14ac:dyDescent="0.25">
      <c r="A11" s="78" t="s">
        <v>18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>
        <v>185</v>
      </c>
      <c r="Q11" s="66"/>
      <c r="R11" s="71"/>
    </row>
    <row r="12" spans="1:21" ht="20.100000000000001" customHeight="1" thickBot="1" x14ac:dyDescent="0.25">
      <c r="A12" s="189" t="s">
        <v>19</v>
      </c>
      <c r="B12" s="190"/>
      <c r="C12" s="79">
        <f t="shared" ref="C12:H12" si="4">SUM(C6:C11)</f>
        <v>8850</v>
      </c>
      <c r="D12" s="80">
        <f t="shared" si="4"/>
        <v>9026</v>
      </c>
      <c r="E12" s="79">
        <f t="shared" si="4"/>
        <v>7570</v>
      </c>
      <c r="F12" s="80">
        <f t="shared" si="4"/>
        <v>7726</v>
      </c>
      <c r="G12" s="81">
        <f t="shared" si="4"/>
        <v>1280</v>
      </c>
      <c r="H12" s="82">
        <f t="shared" si="4"/>
        <v>1280</v>
      </c>
      <c r="I12" s="83"/>
      <c r="J12" s="84"/>
      <c r="K12" s="81">
        <f t="shared" ref="K12:P12" si="5">SUM(K6:K11)</f>
        <v>0</v>
      </c>
      <c r="L12" s="82">
        <f t="shared" si="5"/>
        <v>0</v>
      </c>
      <c r="M12" s="113">
        <f t="shared" si="5"/>
        <v>0</v>
      </c>
      <c r="N12" s="85">
        <f t="shared" si="5"/>
        <v>0</v>
      </c>
      <c r="O12" s="86">
        <f t="shared" si="5"/>
        <v>975</v>
      </c>
      <c r="P12" s="87">
        <f t="shared" si="5"/>
        <v>993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20</v>
      </c>
      <c r="B14" s="95"/>
      <c r="C14" s="95"/>
      <c r="D14" s="95"/>
      <c r="F14" s="157" t="s">
        <v>21</v>
      </c>
      <c r="G14" s="158"/>
      <c r="H14" s="131" t="s">
        <v>22</v>
      </c>
      <c r="I14" s="132"/>
      <c r="J14" s="133"/>
      <c r="L14" s="107" t="s">
        <v>23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19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25</v>
      </c>
      <c r="B16" s="152"/>
      <c r="C16" s="100">
        <f>G12+K12</f>
        <v>1280</v>
      </c>
      <c r="D16" s="101">
        <f>H12+L12</f>
        <v>1280</v>
      </c>
      <c r="F16" s="198" t="s">
        <v>26</v>
      </c>
      <c r="G16" s="199"/>
      <c r="H16" s="140" t="s">
        <v>47</v>
      </c>
      <c r="I16" s="141"/>
      <c r="J16" s="142"/>
      <c r="L16" s="129"/>
      <c r="M16" s="129"/>
      <c r="N16" s="129"/>
      <c r="O16" s="12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53" t="s">
        <v>27</v>
      </c>
      <c r="B17" s="154"/>
      <c r="C17" s="104">
        <f>M12+O12</f>
        <v>975</v>
      </c>
      <c r="D17" s="105">
        <f>N12+P12</f>
        <v>993</v>
      </c>
      <c r="F17" s="200" t="s">
        <v>28</v>
      </c>
      <c r="G17" s="201"/>
      <c r="H17" s="143" t="s">
        <v>47</v>
      </c>
      <c r="I17" s="144"/>
      <c r="J17" s="145"/>
      <c r="L17" s="130" t="s">
        <v>29</v>
      </c>
      <c r="M17" s="130"/>
      <c r="N17" s="130"/>
      <c r="O17" s="130"/>
      <c r="P17" s="111">
        <f>IF(R16=TRUE, 1, 0)</f>
        <v>1</v>
      </c>
    </row>
    <row r="18" spans="1:18" ht="18.75" customHeight="1" thickBot="1" x14ac:dyDescent="0.3">
      <c r="A18" s="155" t="s">
        <v>30</v>
      </c>
      <c r="B18" s="156"/>
      <c r="C18" s="102">
        <f>C16-C17</f>
        <v>305</v>
      </c>
      <c r="D18" s="103">
        <f>D16-D17</f>
        <v>287</v>
      </c>
      <c r="F18" s="161" t="s">
        <v>31</v>
      </c>
      <c r="G18" s="162"/>
      <c r="H18" s="146">
        <v>4.0000000000000001E-3</v>
      </c>
      <c r="I18" s="147"/>
      <c r="J18" s="148"/>
      <c r="L18" s="129"/>
      <c r="M18" s="129"/>
      <c r="N18" s="129"/>
      <c r="O18" s="129"/>
      <c r="P18" s="112"/>
      <c r="R18" s="1" t="b">
        <f>AND(H19&gt;=-0.02, H19&lt;=0.02)</f>
        <v>1</v>
      </c>
    </row>
    <row r="19" spans="1:18" ht="16.5" customHeight="1" thickBot="1" x14ac:dyDescent="0.25">
      <c r="F19" s="214" t="s">
        <v>32</v>
      </c>
      <c r="G19" s="215"/>
      <c r="H19" s="137">
        <f>AVERAGE(H16:J18)</f>
        <v>4.0000000000000001E-3</v>
      </c>
      <c r="I19" s="138"/>
      <c r="J19" s="139"/>
      <c r="L19" s="126" t="s">
        <v>33</v>
      </c>
      <c r="M19" s="126"/>
      <c r="N19" s="126"/>
      <c r="O19" s="126"/>
      <c r="P19" s="106">
        <f>IF(R18=TRUE, 1, 0)</f>
        <v>1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35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63" t="s">
        <v>40</v>
      </c>
    </row>
    <row r="30" spans="1:18" ht="18.75" customHeight="1" thickBot="1" x14ac:dyDescent="0.25">
      <c r="A30" s="64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Antonio Flores</cp:lastModifiedBy>
  <cp:revision/>
  <dcterms:created xsi:type="dcterms:W3CDTF">2015-11-16T19:09:52Z</dcterms:created>
  <dcterms:modified xsi:type="dcterms:W3CDTF">2025-02-11T19:27:06Z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