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7E9DE195-E9B5-405C-8B8D-2DADC5B270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<sst xmlns="http://schemas.openxmlformats.org/spreadsheetml/2006/main" count="75" uniqueCount="48">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</sst>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31</v>
      </c>
      <c r="J4" s="139"/>
      <c r="K4" s="144" t="s">
        <v>3</v>
      </c>
      <c r="L4" s="145"/>
      <c r="M4" s="142" t="s">
        <v>4</v>
      </c>
      <c r="N4" s="143"/>
      <c r="O4" s="142" t="s">
        <v>42</v>
      </c>
      <c r="P4" s="143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28</v>
      </c>
      <c r="B6" s="70" t="s">
        <v>43</v>
      </c>
      <c r="C6" s="23">
        <v>3500</v>
      </c>
      <c r="D6" s="24">
        <v>3750</v>
      </c>
      <c r="E6" s="23">
        <f t="shared" ref="E6:F7" si="0">C6-G6</f>
        <v>2300</v>
      </c>
      <c r="F6" s="24">
        <f t="shared" si="0"/>
        <v>2512</v>
      </c>
      <c r="G6" s="25">
        <v>1200</v>
      </c>
      <c r="H6" s="26">
        <v>1238</v>
      </c>
      <c r="I6" s="27">
        <f>G6/C6</f>
        <v>0.34285714285714286</v>
      </c>
      <c r="J6" s="28">
        <f>H6/D6</f>
        <v>0.33013333333333333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29</v>
      </c>
      <c r="B7" s="71" t="s">
        <v>44</v>
      </c>
      <c r="C7" s="35">
        <v>2000</v>
      </c>
      <c r="D7" s="36">
        <v>1862</v>
      </c>
      <c r="E7" s="35">
        <f t="shared" si="0"/>
        <v>1400</v>
      </c>
      <c r="F7" s="36">
        <f t="shared" si="0"/>
        <v>1290</v>
      </c>
      <c r="G7" s="37">
        <v>600</v>
      </c>
      <c r="H7" s="38">
        <v>572</v>
      </c>
      <c r="I7" s="39">
        <f t="shared" ref="I7:J7" si="1">G7/C7</f>
        <v>0.3</v>
      </c>
      <c r="J7" s="40">
        <f t="shared" si="1"/>
        <v>0.3071965628356606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13</v>
      </c>
      <c r="B8" s="71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1400</v>
      </c>
      <c r="L8" s="38">
        <v>1508</v>
      </c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11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2500</v>
      </c>
      <c r="N9" s="51">
        <v>2664</v>
      </c>
      <c r="O9" s="45"/>
      <c r="P9" s="46"/>
      <c r="Q9" s="61"/>
      <c r="R9" s="66"/>
    </row>
    <row r="10" spans="1:21" ht="20.100000000000001" customHeight="1" x14ac:dyDescent="0.25">
      <c r="A10" s="73" t="s">
        <v>12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748</v>
      </c>
      <c r="O10" s="45"/>
      <c r="P10" s="46"/>
      <c r="Q10" s="61"/>
      <c r="R10" s="66"/>
    </row>
    <row r="11" spans="1:21" ht="20.100000000000001" customHeight="1" thickBot="1" x14ac:dyDescent="0.3">
      <c r="A11" s="73" t="s">
        <v>30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102">
        <v>300</v>
      </c>
      <c r="P11" s="103">
        <v>277</v>
      </c>
      <c r="Q11" s="61"/>
      <c r="R11" s="66"/>
    </row>
    <row r="12" spans="1:21" ht="20.100000000000001" customHeight="1" thickBot="1" x14ac:dyDescent="0.3">
      <c r="A12" s="104" t="s">
        <v>32</v>
      </c>
      <c r="B12" s="105"/>
      <c r="C12" s="74">
        <f t="shared" ref="C12:H12" si="2">SUM(C6:C11)</f>
        <v>5500</v>
      </c>
      <c r="D12" s="75">
        <f t="shared" si="2"/>
        <v>5612</v>
      </c>
      <c r="E12" s="74">
        <f t="shared" si="2"/>
        <v>3700</v>
      </c>
      <c r="F12" s="75">
        <f t="shared" si="2"/>
        <v>3802</v>
      </c>
      <c r="G12" s="76">
        <f t="shared" si="2"/>
        <v>1800</v>
      </c>
      <c r="H12" s="77">
        <f t="shared" si="2"/>
        <v>1810</v>
      </c>
      <c r="I12" s="78"/>
      <c r="J12" s="79"/>
      <c r="K12" s="76">
        <f t="shared" ref="K12:P12" si="3">SUM(K6:K11)</f>
        <v>1400</v>
      </c>
      <c r="L12" s="77">
        <f t="shared" si="3"/>
        <v>1508</v>
      </c>
      <c r="M12" s="101">
        <f t="shared" si="3"/>
        <v>3200</v>
      </c>
      <c r="N12" s="80">
        <f t="shared" si="3"/>
        <v>3412</v>
      </c>
      <c r="O12" s="81">
        <f t="shared" si="3"/>
        <v>300</v>
      </c>
      <c r="P12" s="82">
        <f t="shared" si="3"/>
        <v>277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33</v>
      </c>
      <c r="B14" s="83"/>
      <c r="C14" s="83"/>
      <c r="D14" s="83"/>
      <c r="F14" s="197" t="s">
        <v>14</v>
      </c>
      <c r="G14" s="198"/>
      <c r="H14" s="171" t="s">
        <v>36</v>
      </c>
      <c r="I14" s="172"/>
      <c r="J14" s="173"/>
      <c r="L14" s="95" t="s">
        <v>38</v>
      </c>
      <c r="M14" s="84"/>
      <c r="N14" s="84"/>
      <c r="O14" s="84"/>
      <c r="P14" s="84"/>
      <c r="R14" s="1" t="b">
        <f>T14=U14</f>
        <v>1</v>
      </c>
      <c r="T14" s="1" t="b">
        <f>C18&lt;0</f>
        <v>1</v>
      </c>
      <c r="U14" s="1" t="b">
        <f>D18&lt;0</f>
        <v>1</v>
      </c>
    </row>
    <row r="15" spans="1:21" ht="18.75" customHeight="1" thickBot="1" x14ac:dyDescent="0.3">
      <c r="A15" s="189" t="s">
        <v>32</v>
      </c>
      <c r="B15" s="190"/>
      <c r="C15" s="86" t="s">
        <v>7</v>
      </c>
      <c r="D15" s="87" t="s">
        <v>8</v>
      </c>
      <c r="F15" s="199"/>
      <c r="G15" s="200"/>
      <c r="H15" s="174"/>
      <c r="I15" s="175"/>
      <c r="J15" s="176"/>
      <c r="L15" s="168" t="s">
        <v>41</v>
      </c>
      <c r="M15" s="168"/>
      <c r="N15" s="168"/>
      <c r="O15" s="168"/>
      <c r="P15" s="98">
        <f>IF(R14=TRUE, 1, 0)</f>
        <v>1</v>
      </c>
    </row>
    <row r="16" spans="1:21" ht="18.75" customHeight="1" x14ac:dyDescent="0.25">
      <c r="A16" s="191" t="s">
        <v>35</v>
      </c>
      <c r="B16" s="192"/>
      <c r="C16" s="88">
        <f>G12+K12</f>
        <v>3200</v>
      </c>
      <c r="D16" s="89">
        <f>H12+L12</f>
        <v>3318</v>
      </c>
      <c r="F16" s="120" t="s">
        <v>15</v>
      </c>
      <c r="G16" s="121"/>
      <c r="H16" s="180">
        <v>-1.1999999999999999E-3</v>
      </c>
      <c r="I16" s="181"/>
      <c r="J16" s="182"/>
      <c r="L16" s="169"/>
      <c r="M16" s="169"/>
      <c r="N16" s="169"/>
      <c r="O16" s="169"/>
      <c r="P16" s="100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3">
      <c r="A17" s="193" t="s">
        <v>34</v>
      </c>
      <c r="B17" s="194"/>
      <c r="C17" s="92">
        <f>M12+O12</f>
        <v>3500</v>
      </c>
      <c r="D17" s="93">
        <f>N12+P12</f>
        <v>3689</v>
      </c>
      <c r="F17" s="122" t="s">
        <v>16</v>
      </c>
      <c r="G17" s="123"/>
      <c r="H17" s="183"/>
      <c r="I17" s="184"/>
      <c r="J17" s="185"/>
      <c r="L17" s="170" t="s">
        <v>39</v>
      </c>
      <c r="M17" s="170"/>
      <c r="N17" s="170"/>
      <c r="O17" s="170"/>
      <c r="P17" s="99">
        <f>IF(R16=TRUE, 1, 0)</f>
        <v>1</v>
      </c>
    </row>
    <row r="18" spans="1:18" ht="18.75" customHeight="1" thickBot="1" x14ac:dyDescent="0.35">
      <c r="A18" s="195" t="s">
        <v>20</v>
      </c>
      <c r="B18" s="196"/>
      <c r="C18" s="90">
        <f>C16-C17</f>
        <v>-300</v>
      </c>
      <c r="D18" s="91">
        <f>D16-D17</f>
        <v>-371</v>
      </c>
      <c r="F18" s="201" t="s">
        <v>17</v>
      </c>
      <c r="G18" s="202"/>
      <c r="H18" s="186">
        <v>-5.9999999999999995E-4</v>
      </c>
      <c r="I18" s="187"/>
      <c r="J18" s="188"/>
      <c r="L18" s="169"/>
      <c r="M18" s="169"/>
      <c r="N18" s="169"/>
      <c r="O18" s="169"/>
      <c r="P18" s="100"/>
      <c r="R18" s="1" t="b">
        <f>AND(H19&gt;=-0.02, H19&lt;=0.02)</f>
        <v>1</v>
      </c>
    </row>
    <row r="19" spans="1:18" ht="16.5" customHeight="1" thickBot="1" x14ac:dyDescent="0.3">
      <c r="F19" s="136" t="s">
        <v>18</v>
      </c>
      <c r="G19" s="137"/>
      <c r="H19" s="177">
        <f>AVERAGE(H16:J18)</f>
        <v>-8.9999999999999998E-4</v>
      </c>
      <c r="I19" s="178"/>
      <c r="J19" s="179"/>
      <c r="L19" s="166" t="s">
        <v>40</v>
      </c>
      <c r="M19" s="166"/>
      <c r="N19" s="166"/>
      <c r="O19" s="166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6"/>
      <c r="M20" s="166"/>
      <c r="N20" s="166"/>
      <c r="O20" s="166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7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7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21</v>
      </c>
      <c r="B28" s="134"/>
      <c r="C28" s="134"/>
      <c r="D28" s="134"/>
      <c r="E28" s="134"/>
      <c r="F28" s="135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9" t="s">
        <v>26</v>
      </c>
      <c r="C29" s="160"/>
      <c r="D29" s="114" t="s">
        <v>25</v>
      </c>
      <c r="E29" s="116"/>
      <c r="F29" s="116"/>
      <c r="G29" s="115"/>
      <c r="H29" s="114" t="s">
        <v>22</v>
      </c>
      <c r="I29" s="115"/>
      <c r="J29" s="116" t="s">
        <v>23</v>
      </c>
      <c r="K29" s="116"/>
      <c r="L29" s="117" t="s">
        <v>3</v>
      </c>
      <c r="M29" s="117"/>
      <c r="N29" s="110" t="s">
        <v>4</v>
      </c>
      <c r="O29" s="111"/>
      <c r="P29" s="58" t="s">
        <v>24</v>
      </c>
    </row>
    <row r="30" spans="1:18" ht="18.75" customHeight="1" thickBot="1" x14ac:dyDescent="0.3">
      <c r="A30" s="59" t="s">
        <v>27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7">
        <f t="shared" ref="P30:P38" si="4">L30-N30</f>
        <v>0</v>
      </c>
    </row>
    <row r="31" spans="1:18" ht="18.75" customHeight="1" thickBot="1" x14ac:dyDescent="0.3">
      <c r="A31" s="60" t="s">
        <v>27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7">
        <f t="shared" si="4"/>
        <v>0</v>
      </c>
    </row>
    <row r="32" spans="1:18" ht="19.2" customHeight="1" thickBot="1" x14ac:dyDescent="0.3">
      <c r="A32" s="60" t="s">
        <v>27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59" t="s">
        <v>27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27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60" t="s">
        <v>27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59" t="s">
        <v>27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7">
        <f t="shared" si="4"/>
        <v>0</v>
      </c>
    </row>
    <row r="37" spans="1:16" ht="19.5" customHeight="1" thickBot="1" x14ac:dyDescent="0.3">
      <c r="A37" s="60" t="s">
        <v>27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ht="18.75" customHeight="1" x14ac:dyDescent="0.25">
      <c r="A38" s="60" t="s">
        <v>27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545EF2-E44F-4563-BF91-E054B0746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2022-08-02T17:07:48Z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