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Mendocino Farms/Mendocino Farms - Encinitas CA/2 PROJECT DOCUMENTS/"/>
    </mc:Choice>
  </mc:AlternateContent>
  <xr:revisionPtr revIDLastSave="19" documentId="13_ncr:1_{B888774D-3C83-41B9-8B1C-1CD895A9BF91}" xr6:coauthVersionLast="47" xr6:coauthVersionMax="47" xr10:uidLastSave="{0AD51620-184A-489F-850E-06EAE9244D9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<sst xmlns="http://schemas.openxmlformats.org/spreadsheetml/2006/main" count="75" uniqueCount="48">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</sst>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7" sqref="V7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31</v>
      </c>
      <c r="J4" s="180"/>
      <c r="K4" s="185" t="s">
        <v>3</v>
      </c>
      <c r="L4" s="186"/>
      <c r="M4" s="183" t="s">
        <v>4</v>
      </c>
      <c r="N4" s="184"/>
      <c r="O4" s="183" t="s">
        <v>42</v>
      </c>
      <c r="P4" s="184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28</v>
      </c>
      <c r="B6" s="78" t="s">
        <v>43</v>
      </c>
      <c r="C6" s="25">
        <v>3500</v>
      </c>
      <c r="D6" s="26"/>
      <c r="E6" s="25">
        <f t="shared" ref="E6:F7" si="0">C6-G6</f>
        <v>2300</v>
      </c>
      <c r="F6" s="26">
        <f t="shared" si="0"/>
        <v>0</v>
      </c>
      <c r="G6" s="27">
        <v>1200</v>
      </c>
      <c r="H6" s="28"/>
      <c r="I6" s="29">
        <f>G6/C6</f>
        <v>0.34285714285714286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29</v>
      </c>
      <c r="B7" s="79" t="s">
        <v>44</v>
      </c>
      <c r="C7" s="37">
        <v>2000</v>
      </c>
      <c r="D7" s="38"/>
      <c r="E7" s="37">
        <f t="shared" si="0"/>
        <v>1400</v>
      </c>
      <c r="F7" s="38">
        <f t="shared" si="0"/>
        <v>0</v>
      </c>
      <c r="G7" s="39">
        <v>600</v>
      </c>
      <c r="H7" s="40"/>
      <c r="I7" s="41">
        <f t="shared" ref="I7:J7" si="1">G7/C7</f>
        <v>0.3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13</v>
      </c>
      <c r="B8" s="79" t="s">
        <v>45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1400</v>
      </c>
      <c r="L8" s="40"/>
      <c r="M8" s="45"/>
      <c r="N8" s="46"/>
      <c r="O8" s="47"/>
      <c r="P8" s="48"/>
      <c r="Q8" s="67"/>
      <c r="R8" s="75"/>
    </row>
    <row r="9" spans="1:21" ht="20.100000000000001" customHeight="1" x14ac:dyDescent="0.25">
      <c r="A9" s="81" t="s">
        <v>11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2500</v>
      </c>
      <c r="N9" s="53"/>
      <c r="O9" s="47"/>
      <c r="P9" s="48"/>
      <c r="Q9" s="65"/>
      <c r="R9" s="75"/>
    </row>
    <row r="10" spans="1:21" ht="20.100000000000001" customHeight="1" x14ac:dyDescent="0.25">
      <c r="A10" s="81" t="s">
        <v>12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700</v>
      </c>
      <c r="N10" s="53"/>
      <c r="O10" s="47"/>
      <c r="P10" s="48"/>
      <c r="Q10" s="65"/>
      <c r="R10" s="75"/>
    </row>
    <row r="11" spans="1:21" ht="20.100000000000001" customHeight="1" thickBot="1" x14ac:dyDescent="0.3">
      <c r="A11" s="81" t="s">
        <v>30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218">
        <v>300</v>
      </c>
      <c r="P11" s="219"/>
      <c r="Q11" s="65"/>
      <c r="R11" s="75"/>
    </row>
    <row r="12" spans="1:21" ht="20.100000000000001" customHeight="1" thickBot="1" x14ac:dyDescent="0.3">
      <c r="A12" s="191" t="s">
        <v>32</v>
      </c>
      <c r="B12" s="192"/>
      <c r="C12" s="82">
        <f>SUM(C6:C11)</f>
        <v>5500</v>
      </c>
      <c r="D12" s="83">
        <f>SUM(D6:D11)</f>
        <v>0</v>
      </c>
      <c r="E12" s="82">
        <f>SUM(E6:E11)</f>
        <v>3700</v>
      </c>
      <c r="F12" s="83">
        <f>SUM(F6:F11)</f>
        <v>0</v>
      </c>
      <c r="G12" s="84">
        <f>SUM(G6:G11)</f>
        <v>1800</v>
      </c>
      <c r="H12" s="85">
        <f>SUM(H6:H11)</f>
        <v>0</v>
      </c>
      <c r="I12" s="86"/>
      <c r="J12" s="87"/>
      <c r="K12" s="84">
        <f>SUM(K6:K11)</f>
        <v>1400</v>
      </c>
      <c r="L12" s="85">
        <f>SUM(L6:L11)</f>
        <v>0</v>
      </c>
      <c r="M12" s="109">
        <f>SUM(M6:M11)</f>
        <v>3200</v>
      </c>
      <c r="N12" s="88">
        <f>SUM(N6:N11)</f>
        <v>0</v>
      </c>
      <c r="O12" s="89">
        <f>SUM(O6:O11)</f>
        <v>300</v>
      </c>
      <c r="P12" s="90">
        <f>SUM(P6:P11)</f>
        <v>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33</v>
      </c>
      <c r="B14" s="91"/>
      <c r="C14" s="91"/>
      <c r="D14" s="91"/>
      <c r="F14" s="155" t="s">
        <v>14</v>
      </c>
      <c r="G14" s="156"/>
      <c r="H14" s="129" t="s">
        <v>36</v>
      </c>
      <c r="I14" s="130"/>
      <c r="J14" s="131"/>
      <c r="L14" s="103" t="s">
        <v>38</v>
      </c>
      <c r="M14" s="92"/>
      <c r="N14" s="92"/>
      <c r="O14" s="92"/>
      <c r="P14" s="92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7" t="s">
        <v>32</v>
      </c>
      <c r="B15" s="148"/>
      <c r="C15" s="94" t="s">
        <v>7</v>
      </c>
      <c r="D15" s="95" t="s">
        <v>8</v>
      </c>
      <c r="F15" s="157"/>
      <c r="G15" s="158"/>
      <c r="H15" s="132"/>
      <c r="I15" s="133"/>
      <c r="J15" s="134"/>
      <c r="L15" s="126" t="s">
        <v>41</v>
      </c>
      <c r="M15" s="126"/>
      <c r="N15" s="126"/>
      <c r="O15" s="126"/>
      <c r="P15" s="106">
        <f>IF(R14=TRUE, 1, 0)</f>
        <v>0</v>
      </c>
    </row>
    <row r="16" spans="1:21" ht="18.75" customHeight="1" x14ac:dyDescent="0.25">
      <c r="A16" s="149" t="s">
        <v>35</v>
      </c>
      <c r="B16" s="150"/>
      <c r="C16" s="96">
        <f>G12+K12</f>
        <v>3200</v>
      </c>
      <c r="D16" s="97">
        <f>H12+L12</f>
        <v>0</v>
      </c>
      <c r="F16" s="200" t="s">
        <v>15</v>
      </c>
      <c r="G16" s="201"/>
      <c r="H16" s="138"/>
      <c r="I16" s="139"/>
      <c r="J16" s="140"/>
      <c r="L16" s="127"/>
      <c r="M16" s="127"/>
      <c r="N16" s="127"/>
      <c r="O16" s="127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1" t="s">
        <v>34</v>
      </c>
      <c r="B17" s="152"/>
      <c r="C17" s="100">
        <f>M12+O12</f>
        <v>3500</v>
      </c>
      <c r="D17" s="101">
        <f>N12+P12</f>
        <v>0</v>
      </c>
      <c r="F17" s="202" t="s">
        <v>16</v>
      </c>
      <c r="G17" s="203"/>
      <c r="H17" s="141"/>
      <c r="I17" s="142"/>
      <c r="J17" s="143"/>
      <c r="L17" s="128" t="s">
        <v>39</v>
      </c>
      <c r="M17" s="128"/>
      <c r="N17" s="128"/>
      <c r="O17" s="128"/>
      <c r="P17" s="107" t="e">
        <f>IF(R16=TRUE, 1, 0)</f>
        <v>#DIV/0!</v>
      </c>
    </row>
    <row r="18" spans="1:18" ht="18.75" customHeight="1" thickBot="1" x14ac:dyDescent="0.35">
      <c r="A18" s="153" t="s">
        <v>20</v>
      </c>
      <c r="B18" s="154"/>
      <c r="C18" s="98">
        <f>C16-C17</f>
        <v>-300</v>
      </c>
      <c r="D18" s="99">
        <f>D16-D17</f>
        <v>0</v>
      </c>
      <c r="F18" s="159" t="s">
        <v>17</v>
      </c>
      <c r="G18" s="160"/>
      <c r="H18" s="144"/>
      <c r="I18" s="145"/>
      <c r="J18" s="146"/>
      <c r="L18" s="127"/>
      <c r="M18" s="127"/>
      <c r="N18" s="127"/>
      <c r="O18" s="127"/>
      <c r="P18" s="108"/>
      <c r="R18" s="1" t="e">
        <f>AND(H19&gt;=-0.02, H19&lt;=0.02)</f>
        <v>#DIV/0!</v>
      </c>
    </row>
    <row r="19" spans="1:18" ht="16.5" customHeight="1" thickBot="1" x14ac:dyDescent="0.3">
      <c r="F19" s="216" t="s">
        <v>18</v>
      </c>
      <c r="G19" s="217"/>
      <c r="H19" s="135" t="e">
        <f>AVERAGE(H16:J18)</f>
        <v>#DIV/0!</v>
      </c>
      <c r="I19" s="136"/>
      <c r="J19" s="137"/>
      <c r="L19" s="124" t="s">
        <v>40</v>
      </c>
      <c r="M19" s="124"/>
      <c r="N19" s="124"/>
      <c r="O19" s="124"/>
      <c r="P19" s="102" t="e">
        <f>IF(R18=TRUE, 1, 0)</f>
        <v>#DIV/0!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4"/>
      <c r="M20" s="124"/>
      <c r="N20" s="124"/>
      <c r="O20" s="124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2"/>
    </row>
    <row r="24" spans="1:18" ht="20.100000000000001" customHeigh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2"/>
    </row>
    <row r="25" spans="1:18" ht="20.100000000000001" customHeight="1" thickBot="1" x14ac:dyDescent="0.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3" t="s">
        <v>21</v>
      </c>
      <c r="B28" s="214"/>
      <c r="C28" s="214"/>
      <c r="D28" s="214"/>
      <c r="E28" s="214"/>
      <c r="F28" s="215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26</v>
      </c>
      <c r="C29" s="165"/>
      <c r="D29" s="166" t="s">
        <v>25</v>
      </c>
      <c r="E29" s="167"/>
      <c r="F29" s="167"/>
      <c r="G29" s="168"/>
      <c r="H29" s="190" t="s">
        <v>22</v>
      </c>
      <c r="I29" s="189"/>
      <c r="J29" s="167" t="s">
        <v>23</v>
      </c>
      <c r="K29" s="167"/>
      <c r="L29" s="199" t="s">
        <v>3</v>
      </c>
      <c r="M29" s="199"/>
      <c r="N29" s="195" t="s">
        <v>4</v>
      </c>
      <c r="O29" s="196"/>
      <c r="P29" s="61" t="s">
        <v>24</v>
      </c>
    </row>
    <row r="30" spans="1:18" ht="18.75" customHeight="1" thickBot="1" x14ac:dyDescent="0.3">
      <c r="A30" s="62" t="s">
        <v>27</v>
      </c>
      <c r="B30" s="162"/>
      <c r="C30" s="163"/>
      <c r="D30" s="169"/>
      <c r="E30" s="170"/>
      <c r="F30" s="170"/>
      <c r="G30" s="171"/>
      <c r="H30" s="175"/>
      <c r="I30" s="176"/>
      <c r="J30" s="177"/>
      <c r="K30" s="178"/>
      <c r="L30" s="173"/>
      <c r="M30" s="174"/>
      <c r="N30" s="197"/>
      <c r="O30" s="198"/>
      <c r="P30" s="60">
        <f t="shared" ref="P30:P38" si="2">L30-N30</f>
        <v>0</v>
      </c>
    </row>
    <row r="31" spans="1:18" ht="18.75" customHeight="1" thickBot="1" x14ac:dyDescent="0.3">
      <c r="A31" s="63" t="s">
        <v>27</v>
      </c>
      <c r="B31" s="161"/>
      <c r="C31" s="161"/>
      <c r="D31" s="114"/>
      <c r="E31" s="115"/>
      <c r="F31" s="115"/>
      <c r="G31" s="116"/>
      <c r="H31" s="114"/>
      <c r="I31" s="116"/>
      <c r="J31" s="193"/>
      <c r="K31" s="194"/>
      <c r="L31" s="173"/>
      <c r="M31" s="174"/>
      <c r="N31" s="197"/>
      <c r="O31" s="198"/>
      <c r="P31" s="60">
        <f t="shared" si="2"/>
        <v>0</v>
      </c>
      <c r="Q31" s="76"/>
    </row>
    <row r="32" spans="1:18" ht="19.2" customHeight="1" thickBot="1" x14ac:dyDescent="0.3">
      <c r="A32" s="63" t="s">
        <v>27</v>
      </c>
      <c r="B32" s="112"/>
      <c r="C32" s="113"/>
      <c r="D32" s="114"/>
      <c r="E32" s="115"/>
      <c r="F32" s="115"/>
      <c r="G32" s="116"/>
      <c r="H32" s="114"/>
      <c r="I32" s="116"/>
      <c r="J32" s="114"/>
      <c r="K32" s="172"/>
      <c r="L32" s="117"/>
      <c r="M32" s="118"/>
      <c r="N32" s="110"/>
      <c r="O32" s="111"/>
      <c r="P32" s="60">
        <f t="shared" si="2"/>
        <v>0</v>
      </c>
      <c r="Q32" s="76"/>
    </row>
    <row r="33" spans="1:16" ht="19.5" customHeight="1" thickBot="1" x14ac:dyDescent="0.3">
      <c r="A33" s="62" t="s">
        <v>27</v>
      </c>
      <c r="B33" s="119"/>
      <c r="C33" s="120"/>
      <c r="D33" s="112"/>
      <c r="E33" s="121"/>
      <c r="F33" s="121"/>
      <c r="G33" s="113"/>
      <c r="H33" s="122"/>
      <c r="I33" s="123"/>
      <c r="J33" s="112"/>
      <c r="K33" s="113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3">
      <c r="A34" s="63" t="s">
        <v>27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3">
      <c r="A35" s="63" t="s">
        <v>27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3">
      <c r="A36" s="62" t="s">
        <v>27</v>
      </c>
      <c r="B36" s="119"/>
      <c r="C36" s="120"/>
      <c r="D36" s="112"/>
      <c r="E36" s="121"/>
      <c r="F36" s="121"/>
      <c r="G36" s="113"/>
      <c r="H36" s="122"/>
      <c r="I36" s="123"/>
      <c r="J36" s="112"/>
      <c r="K36" s="113"/>
      <c r="L36" s="117"/>
      <c r="M36" s="118"/>
      <c r="N36" s="110"/>
      <c r="O36" s="111"/>
      <c r="P36" s="60">
        <f t="shared" si="2"/>
        <v>0</v>
      </c>
    </row>
    <row r="37" spans="1:16" ht="19.5" customHeight="1" thickBot="1" x14ac:dyDescent="0.3">
      <c r="A37" s="63" t="s">
        <v>27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ht="18.75" customHeight="1" x14ac:dyDescent="0.25">
      <c r="A38" s="63" t="s">
        <v>27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2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45EF2-E44F-4563-BF91-E054B0746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2022-08-01T16:47:37Z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