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OBS 2045 - Lakewood Ranch FL\"/>
    </mc:Choice>
  </mc:AlternateContent>
  <xr:revisionPtr revIDLastSave="0" documentId="13_ncr:1_{733C31FF-5E64-41CA-BC65-F8950633FE4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8" i="1" l="1"/>
  <c r="R20" i="1"/>
  <c r="P22" i="1" s="1"/>
  <c r="D20" i="1" l="1"/>
  <c r="C20" i="1"/>
  <c r="D19" i="1"/>
  <c r="C19" i="1"/>
  <c r="C21" i="1" l="1"/>
  <c r="T16" i="1" s="1"/>
  <c r="D21" i="1"/>
  <c r="U18" i="1" s="1"/>
  <c r="R18" i="1" s="1"/>
  <c r="J8" i="1"/>
  <c r="J6" i="1"/>
  <c r="I8" i="1"/>
  <c r="I6" i="1"/>
  <c r="U16" i="1" l="1"/>
  <c r="R16" i="1" s="1"/>
  <c r="P18" i="1" s="1"/>
  <c r="P20" i="1"/>
  <c r="F8" i="1"/>
  <c r="E8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<sst xmlns="http://schemas.openxmlformats.org/spreadsheetml/2006/main" count="81" uniqueCount="55">
  <si>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</si>
  <si>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</si>
  <si>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</si>
  <si>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</si>
  <si>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</si>
  <si>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</si>
  <si>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</si>
  <si>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</si>
  <si>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</si>
  <si>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</si>
  <si>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</si>
  <si>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</si>
  <si>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</si>
  <si>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</si>
  <si>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</si>
  <si>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</si>
  <si>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</si>
  <si>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</si>
  <si>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</si>
  <si>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</si>
  <si>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</si>
  <si>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</si>
  <si>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</si>
  <si>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</si>
  <si>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</si>
  <si>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</si>
  <si>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</si>
  <si>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</si>
  <si>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</si>
  <si>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</si>
  <si>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</si>
  <si>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</si>
  <si>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</si>
  <si>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</si>
  <si>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</si>
  <si>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</si>
  <si>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</si>
  <si>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</si>
  <si>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</si>
  <si>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</si>
  <si>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</si>
  <si>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</si>
  <si>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</si>
  <si>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</si>
  <si>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WAITING &amp; DINING</t>
  </si>
  <si>
    <t>HOOD I</t>
  </si>
  <si>
    <t>HOOD 2</t>
  </si>
  <si>
    <t>HOOD 3</t>
  </si>
  <si>
    <t>HOOD 4</t>
  </si>
  <si>
    <t>HOOD MUA1</t>
  </si>
  <si>
    <t>RTU-3</t>
  </si>
  <si>
    <t>KITCHEN</t>
  </si>
  <si>
    <t>RESTROOMS</t>
  </si>
  <si>
    <t>BAR &amp; BAR DINING</t>
  </si>
  <si>
    <t>MAU duct leaking above ceiling.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</si>
</sst>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669336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55" zoomScaleNormal="55" zoomScaleSheetLayoutView="55" workbookViewId="0">
      <selection activeCell="D9" sqref="D9"/>
    </sheetView>
  </sheetViews>
  <sheetFormatPr defaultColWidth="9.109375" defaultRowHeight="13.2" x14ac:dyDescent="0.25"/>
  <cols>
    <col min="1" max="1" width="10.5546875" style="1" customWidth="1"/>
    <col min="2" max="2" width="15.55468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5" t="s">
        <v>2</v>
      </c>
      <c r="D4" s="146"/>
      <c r="E4" s="120" t="s">
        <v>3</v>
      </c>
      <c r="F4" s="119"/>
      <c r="G4" s="151" t="s">
        <v>4</v>
      </c>
      <c r="H4" s="152"/>
      <c r="I4" s="143" t="s">
        <v>5</v>
      </c>
      <c r="J4" s="144"/>
      <c r="K4" s="149" t="s">
        <v>6</v>
      </c>
      <c r="L4" s="150"/>
      <c r="M4" s="147" t="s">
        <v>7</v>
      </c>
      <c r="N4" s="148"/>
      <c r="O4" s="147" t="s">
        <v>8</v>
      </c>
      <c r="P4" s="148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3">
      <c r="A6" s="75" t="s">
        <v>13</v>
      </c>
      <c r="B6" s="73" t="s">
        <v>53</v>
      </c>
      <c r="C6" s="23">
        <v>4400</v>
      </c>
      <c r="D6" s="24">
        <v>4464</v>
      </c>
      <c r="E6" s="23">
        <f t="shared" ref="E6:F8" si="0">C6-G6</f>
        <v>3350</v>
      </c>
      <c r="F6" s="24">
        <f t="shared" si="0"/>
        <v>3424</v>
      </c>
      <c r="G6" s="25">
        <v>1050</v>
      </c>
      <c r="H6" s="26">
        <v>1040</v>
      </c>
      <c r="I6" s="27">
        <f>G6/C6</f>
        <v>0.23863636363636365</v>
      </c>
      <c r="J6" s="28">
        <f>H6/D6</f>
        <v>0.23297491039426524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3" t="s">
        <v>44</v>
      </c>
      <c r="C7" s="35">
        <v>4400</v>
      </c>
      <c r="D7" s="36">
        <v>4611</v>
      </c>
      <c r="E7" s="35">
        <f t="shared" ref="E7" si="1">C7-G7</f>
        <v>3350</v>
      </c>
      <c r="F7" s="36">
        <f t="shared" ref="F7" si="2">D7-H7</f>
        <v>3621</v>
      </c>
      <c r="G7" s="37">
        <v>1050</v>
      </c>
      <c r="H7" s="38">
        <v>990</v>
      </c>
      <c r="I7" s="39">
        <f t="shared" ref="I7" si="3">G7/C7</f>
        <v>0.23863636363636365</v>
      </c>
      <c r="J7" s="40">
        <f t="shared" ref="J7" si="4">H7/D7</f>
        <v>0.21470396877033182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50</v>
      </c>
      <c r="B8" s="74" t="s">
        <v>51</v>
      </c>
      <c r="C8" s="35">
        <v>4400</v>
      </c>
      <c r="D8" s="36">
        <v>4546</v>
      </c>
      <c r="E8" s="35">
        <f t="shared" si="0"/>
        <v>3375</v>
      </c>
      <c r="F8" s="36">
        <f t="shared" si="0"/>
        <v>3590</v>
      </c>
      <c r="G8" s="37">
        <v>1025</v>
      </c>
      <c r="H8" s="38">
        <v>956</v>
      </c>
      <c r="I8" s="39">
        <f t="shared" ref="I8:J8" si="5">G8/C8</f>
        <v>0.23295454545454544</v>
      </c>
      <c r="J8" s="40">
        <f t="shared" si="5"/>
        <v>0.21029476462824462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15</v>
      </c>
      <c r="B9" s="74" t="s">
        <v>49</v>
      </c>
      <c r="C9" s="47"/>
      <c r="D9" s="48"/>
      <c r="E9" s="47"/>
      <c r="F9" s="48"/>
      <c r="G9" s="41"/>
      <c r="H9" s="42"/>
      <c r="I9" s="105"/>
      <c r="J9" s="106"/>
      <c r="K9" s="107">
        <v>4880</v>
      </c>
      <c r="L9" s="108">
        <v>4553</v>
      </c>
      <c r="M9" s="43"/>
      <c r="N9" s="44"/>
      <c r="O9" s="45"/>
      <c r="P9" s="46"/>
      <c r="Q9" s="64"/>
      <c r="R9" s="69"/>
    </row>
    <row r="10" spans="1:21" ht="20.100000000000001" customHeight="1" x14ac:dyDescent="0.25">
      <c r="A10" s="76" t="s">
        <v>16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2205</v>
      </c>
      <c r="N10" s="51">
        <v>2228</v>
      </c>
      <c r="O10" s="45"/>
      <c r="P10" s="46"/>
      <c r="Q10" s="64"/>
      <c r="R10" s="69"/>
    </row>
    <row r="11" spans="1:21" ht="20.100000000000001" customHeight="1" x14ac:dyDescent="0.25">
      <c r="A11" s="76" t="s">
        <v>17</v>
      </c>
      <c r="B11" s="74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>
        <v>2134</v>
      </c>
      <c r="O11" s="45"/>
      <c r="P11" s="46"/>
      <c r="Q11" s="64"/>
      <c r="R11" s="69"/>
    </row>
    <row r="12" spans="1:21" ht="20.100000000000001" customHeight="1" x14ac:dyDescent="0.25">
      <c r="A12" s="76" t="s">
        <v>18</v>
      </c>
      <c r="B12" s="74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1477</v>
      </c>
      <c r="O12" s="45"/>
      <c r="P12" s="46"/>
      <c r="Q12" s="64"/>
      <c r="R12" s="69"/>
    </row>
    <row r="13" spans="1:21" ht="20.100000000000001" customHeight="1" x14ac:dyDescent="0.25">
      <c r="A13" s="76" t="s">
        <v>19</v>
      </c>
      <c r="B13" s="74" t="s">
        <v>48</v>
      </c>
      <c r="C13" s="47"/>
      <c r="D13" s="48"/>
      <c r="E13" s="47"/>
      <c r="F13" s="47"/>
      <c r="G13" s="41"/>
      <c r="H13" s="42"/>
      <c r="I13" s="49"/>
      <c r="J13" s="42"/>
      <c r="K13" s="41"/>
      <c r="L13" s="42"/>
      <c r="M13" s="50">
        <v>1050</v>
      </c>
      <c r="N13" s="51">
        <v>1003</v>
      </c>
      <c r="O13" s="45"/>
      <c r="P13" s="46"/>
      <c r="Q13" s="64"/>
      <c r="R13" s="69"/>
    </row>
    <row r="14" spans="1:21" ht="20.100000000000001" customHeight="1" thickBot="1" x14ac:dyDescent="0.3">
      <c r="A14" s="76" t="s">
        <v>20</v>
      </c>
      <c r="B14" s="74" t="s">
        <v>52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450</v>
      </c>
      <c r="P14" s="54">
        <v>433</v>
      </c>
      <c r="Q14" s="55"/>
      <c r="R14" s="69"/>
    </row>
    <row r="15" spans="1:21" ht="20.100000000000001" customHeight="1" thickBot="1" x14ac:dyDescent="0.3">
      <c r="A15" s="109" t="s">
        <v>21</v>
      </c>
      <c r="B15" s="110"/>
      <c r="C15" s="77">
        <f t="shared" ref="C15:H15" si="6">SUM(C6:C14)</f>
        <v>13200</v>
      </c>
      <c r="D15" s="78">
        <f t="shared" si="6"/>
        <v>13621</v>
      </c>
      <c r="E15" s="77">
        <f t="shared" si="6"/>
        <v>10075</v>
      </c>
      <c r="F15" s="78">
        <f t="shared" si="6"/>
        <v>10635</v>
      </c>
      <c r="G15" s="79">
        <f t="shared" si="6"/>
        <v>3125</v>
      </c>
      <c r="H15" s="80">
        <f t="shared" si="6"/>
        <v>2986</v>
      </c>
      <c r="I15" s="81"/>
      <c r="J15" s="82"/>
      <c r="K15" s="79">
        <f t="shared" ref="K15:P15" si="7">SUM(K6:K14)</f>
        <v>4880</v>
      </c>
      <c r="L15" s="80">
        <f t="shared" si="7"/>
        <v>4553</v>
      </c>
      <c r="M15" s="104">
        <f t="shared" si="7"/>
        <v>6860</v>
      </c>
      <c r="N15" s="83">
        <f t="shared" si="7"/>
        <v>6842</v>
      </c>
      <c r="O15" s="84">
        <f t="shared" si="7"/>
        <v>450</v>
      </c>
      <c r="P15" s="85">
        <f t="shared" si="7"/>
        <v>433</v>
      </c>
      <c r="Q15" s="69"/>
    </row>
    <row r="16" spans="1:21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R16" s="1" t="b">
        <f>T16=U16</f>
        <v>1</v>
      </c>
      <c r="T16" s="1" t="b">
        <f>C21&lt;0</f>
        <v>0</v>
      </c>
      <c r="U16" s="1" t="b">
        <f>D21&lt;0</f>
        <v>0</v>
      </c>
    </row>
    <row r="17" spans="1:21" ht="18.75" customHeight="1" thickBot="1" x14ac:dyDescent="0.3">
      <c r="A17" s="99" t="s">
        <v>22</v>
      </c>
      <c r="B17" s="86"/>
      <c r="C17" s="86"/>
      <c r="D17" s="86"/>
      <c r="F17" s="202" t="s">
        <v>23</v>
      </c>
      <c r="G17" s="203"/>
      <c r="H17" s="176" t="s">
        <v>24</v>
      </c>
      <c r="I17" s="177"/>
      <c r="J17" s="178"/>
      <c r="L17" s="98" t="s">
        <v>25</v>
      </c>
      <c r="M17" s="87"/>
      <c r="N17" s="87"/>
      <c r="O17" s="87"/>
      <c r="P17" s="87"/>
    </row>
    <row r="18" spans="1:21" ht="18.75" customHeight="1" thickBot="1" x14ac:dyDescent="0.3">
      <c r="A18" s="194" t="s">
        <v>21</v>
      </c>
      <c r="B18" s="195"/>
      <c r="C18" s="89" t="s">
        <v>11</v>
      </c>
      <c r="D18" s="90" t="s">
        <v>12</v>
      </c>
      <c r="F18" s="204"/>
      <c r="G18" s="205"/>
      <c r="H18" s="179"/>
      <c r="I18" s="180"/>
      <c r="J18" s="181"/>
      <c r="L18" s="173" t="s">
        <v>26</v>
      </c>
      <c r="M18" s="173"/>
      <c r="N18" s="173"/>
      <c r="O18" s="173"/>
      <c r="P18" s="101">
        <f>IF(R16=TRUE, 1, 0)</f>
        <v>1</v>
      </c>
      <c r="R18" s="1" t="b">
        <f>T18=U18</f>
        <v>1</v>
      </c>
      <c r="T18" s="1" t="b">
        <f>H22&lt;0</f>
        <v>0</v>
      </c>
      <c r="U18" s="1" t="b">
        <f>D21&lt;0</f>
        <v>0</v>
      </c>
    </row>
    <row r="19" spans="1:21" ht="18.75" customHeight="1" x14ac:dyDescent="0.25">
      <c r="A19" s="196" t="s">
        <v>27</v>
      </c>
      <c r="B19" s="197"/>
      <c r="C19" s="91">
        <f>G15+K15</f>
        <v>8005</v>
      </c>
      <c r="D19" s="92">
        <f>H15+L15</f>
        <v>7539</v>
      </c>
      <c r="F19" s="125" t="s">
        <v>28</v>
      </c>
      <c r="G19" s="126"/>
      <c r="H19" s="185">
        <v>4.0000000000000001E-3</v>
      </c>
      <c r="I19" s="186"/>
      <c r="J19" s="187"/>
      <c r="L19" s="174"/>
      <c r="M19" s="174"/>
      <c r="N19" s="174"/>
      <c r="O19" s="174"/>
      <c r="P19" s="103"/>
    </row>
    <row r="20" spans="1:21" ht="18.75" customHeight="1" thickBot="1" x14ac:dyDescent="0.3">
      <c r="A20" s="198" t="s">
        <v>29</v>
      </c>
      <c r="B20" s="199"/>
      <c r="C20" s="95">
        <f>M15+O15</f>
        <v>7310</v>
      </c>
      <c r="D20" s="96">
        <f>N15+P15</f>
        <v>7275</v>
      </c>
      <c r="F20" s="127" t="s">
        <v>30</v>
      </c>
      <c r="G20" s="128"/>
      <c r="H20" s="188">
        <v>3.0000000000000001E-3</v>
      </c>
      <c r="I20" s="189"/>
      <c r="J20" s="190"/>
      <c r="L20" s="175" t="s">
        <v>31</v>
      </c>
      <c r="M20" s="175"/>
      <c r="N20" s="175"/>
      <c r="O20" s="175"/>
      <c r="P20" s="102">
        <f>IF(R18=TRUE, 1, 0)</f>
        <v>1</v>
      </c>
      <c r="R20" s="1" t="b">
        <f>AND(H22&gt;=-0.02, H22&lt;=0.02)</f>
        <v>1</v>
      </c>
    </row>
    <row r="21" spans="1:21" ht="16.5" customHeight="1" thickBot="1" x14ac:dyDescent="0.35">
      <c r="A21" s="200" t="s">
        <v>32</v>
      </c>
      <c r="B21" s="201"/>
      <c r="C21" s="93">
        <f>C19-C20</f>
        <v>695</v>
      </c>
      <c r="D21" s="94">
        <f>D19-D20</f>
        <v>264</v>
      </c>
      <c r="F21" s="206" t="s">
        <v>33</v>
      </c>
      <c r="G21" s="207"/>
      <c r="H21" s="191">
        <v>6.0000000000000001E-3</v>
      </c>
      <c r="I21" s="192"/>
      <c r="J21" s="193"/>
      <c r="L21" s="174"/>
      <c r="M21" s="174"/>
      <c r="N21" s="174"/>
      <c r="O21" s="174"/>
      <c r="P21" s="103"/>
    </row>
    <row r="22" spans="1:21" ht="13.65" customHeight="1" thickBot="1" x14ac:dyDescent="0.3">
      <c r="F22" s="141" t="s">
        <v>34</v>
      </c>
      <c r="G22" s="142"/>
      <c r="H22" s="182">
        <f>AVERAGE(H19:J21)</f>
        <v>4.333333333333334E-3</v>
      </c>
      <c r="I22" s="183"/>
      <c r="J22" s="184"/>
      <c r="L22" s="171" t="s">
        <v>35</v>
      </c>
      <c r="M22" s="171"/>
      <c r="N22" s="171"/>
      <c r="O22" s="171"/>
      <c r="P22" s="97">
        <f>IF(R20=TRUE, 1, 0)</f>
        <v>1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71"/>
      <c r="M23" s="171"/>
      <c r="N23" s="171"/>
      <c r="O23" s="171"/>
      <c r="P23" s="100"/>
      <c r="Q23" s="7"/>
    </row>
    <row r="24" spans="1:21" ht="13.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</row>
    <row r="25" spans="1:21" ht="20.100000000000001" customHeight="1" thickBot="1" x14ac:dyDescent="0.3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  <c r="Q25" s="70"/>
    </row>
    <row r="26" spans="1:21" ht="20.100000000000001" customHeight="1" x14ac:dyDescent="0.25">
      <c r="A26" s="129" t="s">
        <v>54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70"/>
    </row>
    <row r="27" spans="1:21" ht="20.100000000000001" customHeight="1" x14ac:dyDescent="0.2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21" ht="20.100000000000001" customHeight="1" thickBot="1" x14ac:dyDescent="0.3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7"/>
    </row>
    <row r="29" spans="1:2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57"/>
    </row>
    <row r="31" spans="1:21" ht="19.2" customHeight="1" thickBot="1" x14ac:dyDescent="0.3">
      <c r="A31" s="138" t="s">
        <v>37</v>
      </c>
      <c r="B31" s="139"/>
      <c r="C31" s="139"/>
      <c r="D31" s="139"/>
      <c r="E31" s="139"/>
      <c r="F31" s="140"/>
      <c r="G31" s="56"/>
      <c r="H31" s="56"/>
      <c r="I31" s="56"/>
      <c r="J31" s="56"/>
      <c r="K31" s="56"/>
      <c r="L31" s="56"/>
      <c r="M31" s="56"/>
      <c r="N31" s="56"/>
      <c r="O31" s="56"/>
      <c r="P31" s="55"/>
    </row>
    <row r="32" spans="1:21" ht="18.75" customHeight="1" thickBot="1" x14ac:dyDescent="0.3">
      <c r="A32" s="5" t="s">
        <v>9</v>
      </c>
      <c r="B32" s="164" t="s">
        <v>38</v>
      </c>
      <c r="C32" s="165"/>
      <c r="D32" s="119" t="s">
        <v>39</v>
      </c>
      <c r="E32" s="121"/>
      <c r="F32" s="121"/>
      <c r="G32" s="120"/>
      <c r="H32" s="119" t="s">
        <v>40</v>
      </c>
      <c r="I32" s="120"/>
      <c r="J32" s="121" t="s">
        <v>41</v>
      </c>
      <c r="K32" s="121"/>
      <c r="L32" s="122" t="s">
        <v>6</v>
      </c>
      <c r="M32" s="122"/>
      <c r="N32" s="115" t="s">
        <v>7</v>
      </c>
      <c r="O32" s="116"/>
      <c r="P32" s="61" t="s">
        <v>42</v>
      </c>
    </row>
    <row r="33" spans="1:16" ht="18.75" customHeight="1" thickBot="1" x14ac:dyDescent="0.3">
      <c r="A33" s="62" t="s">
        <v>43</v>
      </c>
      <c r="B33" s="162"/>
      <c r="C33" s="163"/>
      <c r="D33" s="154"/>
      <c r="E33" s="168"/>
      <c r="F33" s="168"/>
      <c r="G33" s="155"/>
      <c r="H33" s="154"/>
      <c r="I33" s="155"/>
      <c r="J33" s="156"/>
      <c r="K33" s="157"/>
      <c r="L33" s="113"/>
      <c r="M33" s="114"/>
      <c r="N33" s="117"/>
      <c r="O33" s="118"/>
      <c r="P33" s="60">
        <f t="shared" ref="P33:P41" si="8">L33-N33</f>
        <v>0</v>
      </c>
    </row>
    <row r="34" spans="1:16" ht="19.2" customHeight="1" thickBot="1" x14ac:dyDescent="0.3">
      <c r="A34" s="63" t="s">
        <v>43</v>
      </c>
      <c r="B34" s="161"/>
      <c r="C34" s="161"/>
      <c r="D34" s="123"/>
      <c r="E34" s="160"/>
      <c r="F34" s="160"/>
      <c r="G34" s="124"/>
      <c r="H34" s="123"/>
      <c r="I34" s="124"/>
      <c r="J34" s="111"/>
      <c r="K34" s="112"/>
      <c r="L34" s="113"/>
      <c r="M34" s="114"/>
      <c r="N34" s="117"/>
      <c r="O34" s="118"/>
      <c r="P34" s="60">
        <f t="shared" si="8"/>
        <v>0</v>
      </c>
    </row>
    <row r="35" spans="1:16" ht="19.5" customHeight="1" thickBot="1" x14ac:dyDescent="0.3">
      <c r="A35" s="63" t="s">
        <v>43</v>
      </c>
      <c r="B35" s="166"/>
      <c r="C35" s="167"/>
      <c r="D35" s="123"/>
      <c r="E35" s="160"/>
      <c r="F35" s="160"/>
      <c r="G35" s="124"/>
      <c r="H35" s="123"/>
      <c r="I35" s="124"/>
      <c r="J35" s="123"/>
      <c r="K35" s="153"/>
      <c r="L35" s="158"/>
      <c r="M35" s="159"/>
      <c r="N35" s="169"/>
      <c r="O35" s="170"/>
      <c r="P35" s="60">
        <f t="shared" si="8"/>
        <v>0</v>
      </c>
    </row>
    <row r="36" spans="1:16" ht="19.5" customHeight="1" thickBot="1" x14ac:dyDescent="0.3">
      <c r="A36" s="62" t="s">
        <v>43</v>
      </c>
      <c r="B36" s="208"/>
      <c r="C36" s="209"/>
      <c r="D36" s="166"/>
      <c r="E36" s="210"/>
      <c r="F36" s="210"/>
      <c r="G36" s="167"/>
      <c r="H36" s="166"/>
      <c r="I36" s="167"/>
      <c r="J36" s="166"/>
      <c r="K36" s="167"/>
      <c r="L36" s="158"/>
      <c r="M36" s="159"/>
      <c r="N36" s="169"/>
      <c r="O36" s="170"/>
      <c r="P36" s="60">
        <f t="shared" si="8"/>
        <v>0</v>
      </c>
    </row>
    <row r="37" spans="1:16" ht="19.5" customHeight="1" thickBot="1" x14ac:dyDescent="0.3">
      <c r="A37" s="63" t="s">
        <v>43</v>
      </c>
      <c r="B37" s="166"/>
      <c r="C37" s="167"/>
      <c r="D37" s="123"/>
      <c r="E37" s="160"/>
      <c r="F37" s="160"/>
      <c r="G37" s="124"/>
      <c r="H37" s="123"/>
      <c r="I37" s="124"/>
      <c r="J37" s="123"/>
      <c r="K37" s="124"/>
      <c r="L37" s="158"/>
      <c r="M37" s="159"/>
      <c r="N37" s="169"/>
      <c r="O37" s="170"/>
      <c r="P37" s="60">
        <f t="shared" si="8"/>
        <v>0</v>
      </c>
    </row>
    <row r="38" spans="1:16" ht="19.5" customHeight="1" thickBot="1" x14ac:dyDescent="0.3">
      <c r="A38" s="63" t="s">
        <v>43</v>
      </c>
      <c r="B38" s="166"/>
      <c r="C38" s="167"/>
      <c r="D38" s="123"/>
      <c r="E38" s="160"/>
      <c r="F38" s="160"/>
      <c r="G38" s="124"/>
      <c r="H38" s="123"/>
      <c r="I38" s="124"/>
      <c r="J38" s="123"/>
      <c r="K38" s="124"/>
      <c r="L38" s="158"/>
      <c r="M38" s="159"/>
      <c r="N38" s="169"/>
      <c r="O38" s="170"/>
      <c r="P38" s="60">
        <f t="shared" si="8"/>
        <v>0</v>
      </c>
    </row>
    <row r="39" spans="1:16" ht="19.5" customHeight="1" thickBot="1" x14ac:dyDescent="0.3">
      <c r="A39" s="62" t="s">
        <v>43</v>
      </c>
      <c r="B39" s="208"/>
      <c r="C39" s="209"/>
      <c r="D39" s="166"/>
      <c r="E39" s="210"/>
      <c r="F39" s="210"/>
      <c r="G39" s="167"/>
      <c r="H39" s="166"/>
      <c r="I39" s="167"/>
      <c r="J39" s="166"/>
      <c r="K39" s="167"/>
      <c r="L39" s="158"/>
      <c r="M39" s="159"/>
      <c r="N39" s="169"/>
      <c r="O39" s="170"/>
      <c r="P39" s="60">
        <f t="shared" si="8"/>
        <v>0</v>
      </c>
    </row>
    <row r="40" spans="1:16" ht="18.75" customHeight="1" thickBot="1" x14ac:dyDescent="0.3">
      <c r="A40" s="63" t="s">
        <v>43</v>
      </c>
      <c r="B40" s="166"/>
      <c r="C40" s="167"/>
      <c r="D40" s="123"/>
      <c r="E40" s="160"/>
      <c r="F40" s="160"/>
      <c r="G40" s="124"/>
      <c r="H40" s="123"/>
      <c r="I40" s="124"/>
      <c r="J40" s="123"/>
      <c r="K40" s="124"/>
      <c r="L40" s="158"/>
      <c r="M40" s="159"/>
      <c r="N40" s="169"/>
      <c r="O40" s="170"/>
      <c r="P40" s="60">
        <f t="shared" si="8"/>
        <v>0</v>
      </c>
    </row>
    <row r="41" spans="1:16" x14ac:dyDescent="0.25">
      <c r="A41" s="63" t="s">
        <v>43</v>
      </c>
      <c r="B41" s="166"/>
      <c r="C41" s="167"/>
      <c r="D41" s="123"/>
      <c r="E41" s="160"/>
      <c r="F41" s="160"/>
      <c r="G41" s="124"/>
      <c r="H41" s="123"/>
      <c r="I41" s="124"/>
      <c r="J41" s="123"/>
      <c r="K41" s="124"/>
      <c r="L41" s="158"/>
      <c r="M41" s="159"/>
      <c r="N41" s="169"/>
      <c r="O41" s="170"/>
      <c r="P41" s="60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$R$16:$R$20=TRUE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2025-09-16T22:59:29Z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