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WhataBurger/#1689/2 DRAWINGS/"/>
    </mc:Choice>
  </mc:AlternateContent>
  <xr:revisionPtr revIDLastSave="0" documentId="8_{4F7939D1-ED6A-4EB8-9885-4DEC940FAF9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F7" i="1"/>
  <c r="E7" i="1"/>
  <c r="H19" i="1"/>
  <c r="P33" i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P32" i="1" l="1"/>
  <c r="P31" i="1"/>
  <c r="P30" i="1"/>
  <c r="T15" i="1" l="1"/>
  <c r="R17" i="1"/>
  <c r="D17" i="1" l="1"/>
  <c r="C17" i="1"/>
  <c r="D16" i="1"/>
  <c r="C16" i="1"/>
  <c r="C18" i="1" l="1"/>
  <c r="T13" i="1" s="1"/>
  <c r="D18" i="1"/>
  <c r="U15" i="1" s="1"/>
  <c r="R15" i="1" s="1"/>
  <c r="J8" i="1"/>
  <c r="J6" i="1"/>
  <c r="I8" i="1"/>
  <c r="I6" i="1"/>
  <c r="U13" i="1" l="1"/>
  <c r="R13" i="1" s="1"/>
  <c r="P15" i="1" s="1"/>
  <c r="P17" i="1"/>
  <c r="F8" i="1"/>
  <c r="E8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<sst xmlns="http://schemas.openxmlformats.org/spreadsheetml/2006/main" count="74" uniqueCount="48">
  <si>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</si>
  <si>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</si>
  <si>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</si>
  <si>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</si>
  <si>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</si>
  <si>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</si>
  <si>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</si>
  <si>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</si>
  <si>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</si>
  <si>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</si>
  <si>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</si>
  <si>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</si>
  <si>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</si>
  <si>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</si>
  <si>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DINING</t>
  </si>
  <si>
    <t>RTU-2</t>
  </si>
  <si>
    <t>BOH</t>
  </si>
  <si>
    <t>RTU-3</t>
  </si>
  <si>
    <t>KITCHEN</t>
  </si>
  <si>
    <t>KEF-1</t>
  </si>
  <si>
    <t>GRILL HOOD</t>
  </si>
  <si>
    <t>KEF-2</t>
  </si>
  <si>
    <t>FRYER HOOD</t>
  </si>
  <si>
    <t>EF-1</t>
  </si>
  <si>
    <t xml:space="preserve">RESTROOMS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</si>
  <si>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</si>
  <si>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</si>
  <si>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</si>
  <si>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</si>
  <si>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</si>
  <si>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</si>
  <si>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</si>
  <si>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</si>
  <si>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</si>
  <si>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</si>
  <si>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</si>
  <si>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</si>
  <si>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</si>
  <si>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</si>
  <si>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</si>
  <si>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 xml:space="preserve">Unable to adjust OA dampers, EF1 at max speed. No obvious openings in building. 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</si>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</sst>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8" zoomScale="129" zoomScaleNormal="55" zoomScaleSheetLayoutView="55" workbookViewId="0">
      <selection activeCell="H19" sqref="H19:J19"/>
    </sheetView>
  </sheetViews>
  <sheetFormatPr defaultColWidth="9.140625" defaultRowHeight="13.1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>
      <c r="A3" s="97"/>
    </row>
    <row r="4" spans="1:21" ht="20.100000000000001" customHeight="1" thickBot="1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6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>
      <c r="A6" s="76" t="s">
        <v>13</v>
      </c>
      <c r="B6" s="74" t="s">
        <v>14</v>
      </c>
      <c r="C6" s="23">
        <v>5250</v>
      </c>
      <c r="D6" s="24">
        <v>5366</v>
      </c>
      <c r="E6" s="23">
        <f t="shared" ref="E6:F8" si="0">C6-G6</f>
        <v>3750</v>
      </c>
      <c r="F6" s="24">
        <f t="shared" si="0"/>
        <v>3585</v>
      </c>
      <c r="G6" s="25">
        <v>1500</v>
      </c>
      <c r="H6" s="26">
        <v>1781</v>
      </c>
      <c r="I6" s="27">
        <f>G6/C6</f>
        <v>0.2857142857142857</v>
      </c>
      <c r="J6" s="28">
        <f>H6/D6</f>
        <v>0.33190458442042492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>
      <c r="A7" s="77" t="s">
        <v>15</v>
      </c>
      <c r="B7" s="75" t="s">
        <v>16</v>
      </c>
      <c r="C7" s="35">
        <v>2100</v>
      </c>
      <c r="D7" s="36">
        <v>1715</v>
      </c>
      <c r="E7" s="35">
        <f t="shared" ref="E7" si="1">C7-G7</f>
        <v>1600</v>
      </c>
      <c r="F7" s="36">
        <f t="shared" ref="F7" si="2">D7-H7</f>
        <v>1403</v>
      </c>
      <c r="G7" s="37">
        <v>500</v>
      </c>
      <c r="H7" s="38">
        <v>312</v>
      </c>
      <c r="I7" s="39">
        <f t="shared" ref="I7" si="3">G7/C7</f>
        <v>0.23809523809523808</v>
      </c>
      <c r="J7" s="40">
        <f t="shared" ref="J7" si="4">H7/D7</f>
        <v>0.18192419825072886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>
      <c r="A8" s="77" t="s">
        <v>17</v>
      </c>
      <c r="B8" s="75" t="s">
        <v>18</v>
      </c>
      <c r="C8" s="35">
        <v>4200</v>
      </c>
      <c r="D8" s="36">
        <v>4215</v>
      </c>
      <c r="E8" s="35">
        <f t="shared" si="0"/>
        <v>2665</v>
      </c>
      <c r="F8" s="36">
        <f t="shared" si="0"/>
        <v>2307</v>
      </c>
      <c r="G8" s="37">
        <v>1535</v>
      </c>
      <c r="H8" s="38">
        <v>1908</v>
      </c>
      <c r="I8" s="39">
        <f t="shared" ref="I8:J8" si="5">G8/C8</f>
        <v>0.36547619047619045</v>
      </c>
      <c r="J8" s="40">
        <f t="shared" si="5"/>
        <v>0.45266903914590745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>
      <c r="A9" s="77" t="s">
        <v>19</v>
      </c>
      <c r="B9" s="75" t="s">
        <v>20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1994</v>
      </c>
      <c r="N9" s="51">
        <v>1950</v>
      </c>
      <c r="O9" s="45"/>
      <c r="P9" s="46"/>
      <c r="Q9" s="65"/>
      <c r="R9" s="70"/>
    </row>
    <row r="10" spans="1:21" ht="20.100000000000001" customHeight="1">
      <c r="A10" s="77" t="s">
        <v>21</v>
      </c>
      <c r="B10" s="75" t="s">
        <v>22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1091</v>
      </c>
      <c r="N10" s="51">
        <v>1128</v>
      </c>
      <c r="O10" s="45"/>
      <c r="P10" s="46"/>
      <c r="Q10" s="65"/>
      <c r="R10" s="70"/>
    </row>
    <row r="11" spans="1:21" ht="20.100000000000001" customHeight="1" thickBot="1">
      <c r="A11" s="87" t="s">
        <v>23</v>
      </c>
      <c r="B11" s="88" t="s">
        <v>24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300</v>
      </c>
      <c r="P11" s="56">
        <v>151</v>
      </c>
      <c r="Q11" s="52"/>
      <c r="R11" s="70"/>
    </row>
    <row r="12" spans="1:21" ht="20.100000000000001" customHeight="1" thickBot="1">
      <c r="A12" s="189" t="s">
        <v>25</v>
      </c>
      <c r="B12" s="190"/>
      <c r="C12" s="78">
        <f>SUM(C6:C11)</f>
        <v>11550</v>
      </c>
      <c r="D12" s="79">
        <f>SUM(D6:D11)</f>
        <v>11296</v>
      </c>
      <c r="E12" s="78">
        <f>SUM(E6:E11)</f>
        <v>8015</v>
      </c>
      <c r="F12" s="79">
        <f>SUM(F6:F11)</f>
        <v>7295</v>
      </c>
      <c r="G12" s="80">
        <f>SUM(G6:G11)</f>
        <v>3535</v>
      </c>
      <c r="H12" s="81">
        <f>SUM(H6:H11)</f>
        <v>4001</v>
      </c>
      <c r="I12" s="82"/>
      <c r="J12" s="83"/>
      <c r="K12" s="80">
        <f>SUM(K6:K11)</f>
        <v>0</v>
      </c>
      <c r="L12" s="81">
        <f>SUM(L6:L11)</f>
        <v>0</v>
      </c>
      <c r="M12" s="113">
        <f>SUM(M6:M11)</f>
        <v>3085</v>
      </c>
      <c r="N12" s="84">
        <f>SUM(N6:N11)</f>
        <v>3078</v>
      </c>
      <c r="O12" s="85">
        <f>SUM(O6:O11)</f>
        <v>300</v>
      </c>
      <c r="P12" s="86">
        <f>SUM(P6:P11)</f>
        <v>151</v>
      </c>
      <c r="Q12" s="70"/>
    </row>
    <row r="13" spans="1:21" ht="20.100000000000001" customHeight="1" thickBot="1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R13" s="1" t="b">
        <f>T13=U13</f>
        <v>1</v>
      </c>
      <c r="T13" s="1" t="b">
        <f>C18&lt;0</f>
        <v>0</v>
      </c>
      <c r="U13" s="1" t="b">
        <f>D18&lt;0</f>
        <v>0</v>
      </c>
    </row>
    <row r="14" spans="1:21" ht="18.75" customHeight="1" thickBot="1">
      <c r="A14" s="108" t="s">
        <v>26</v>
      </c>
      <c r="B14" s="95"/>
      <c r="C14" s="95"/>
      <c r="D14" s="95"/>
      <c r="F14" s="157" t="s">
        <v>27</v>
      </c>
      <c r="G14" s="158"/>
      <c r="H14" s="131" t="s">
        <v>28</v>
      </c>
      <c r="I14" s="132"/>
      <c r="J14" s="133"/>
      <c r="L14" s="107" t="s">
        <v>29</v>
      </c>
      <c r="M14" s="96"/>
      <c r="N14" s="96"/>
      <c r="O14" s="96"/>
      <c r="P14" s="96"/>
    </row>
    <row r="15" spans="1:21" ht="18.75" customHeight="1" thickBot="1">
      <c r="A15" s="149" t="s">
        <v>25</v>
      </c>
      <c r="B15" s="150"/>
      <c r="C15" s="98" t="s">
        <v>11</v>
      </c>
      <c r="D15" s="99" t="s">
        <v>12</v>
      </c>
      <c r="F15" s="159"/>
      <c r="G15" s="160"/>
      <c r="H15" s="134"/>
      <c r="I15" s="135"/>
      <c r="J15" s="136"/>
      <c r="L15" s="128" t="s">
        <v>30</v>
      </c>
      <c r="M15" s="128"/>
      <c r="N15" s="128"/>
      <c r="O15" s="128"/>
      <c r="P15" s="110">
        <f>IF(R13=TRUE, 1, 0)</f>
        <v>1</v>
      </c>
      <c r="R15" s="1" t="b">
        <f>T15=U15</f>
        <v>1</v>
      </c>
      <c r="T15" s="1" t="b">
        <f>H19&lt;0</f>
        <v>0</v>
      </c>
      <c r="U15" s="1" t="b">
        <f>D18&lt;0</f>
        <v>0</v>
      </c>
    </row>
    <row r="16" spans="1:21" ht="18.75" customHeight="1">
      <c r="A16" s="151" t="s">
        <v>31</v>
      </c>
      <c r="B16" s="152"/>
      <c r="C16" s="100">
        <f>G12+K12</f>
        <v>3535</v>
      </c>
      <c r="D16" s="101">
        <f>H12+L12</f>
        <v>4001</v>
      </c>
      <c r="F16" s="198" t="s">
        <v>32</v>
      </c>
      <c r="G16" s="199"/>
      <c r="H16" s="140">
        <v>5.3E-3</v>
      </c>
      <c r="I16" s="141"/>
      <c r="J16" s="142"/>
      <c r="L16" s="129"/>
      <c r="M16" s="129"/>
      <c r="N16" s="129"/>
      <c r="O16" s="129"/>
      <c r="P16" s="112"/>
    </row>
    <row r="17" spans="1:18" ht="18.75" customHeight="1" thickBot="1">
      <c r="A17" s="153" t="s">
        <v>33</v>
      </c>
      <c r="B17" s="154"/>
      <c r="C17" s="104">
        <f>M12+O12</f>
        <v>3385</v>
      </c>
      <c r="D17" s="105">
        <f>N12+P12</f>
        <v>3229</v>
      </c>
      <c r="F17" s="200" t="s">
        <v>34</v>
      </c>
      <c r="G17" s="201"/>
      <c r="H17" s="143">
        <v>2.7000000000000001E-3</v>
      </c>
      <c r="I17" s="144"/>
      <c r="J17" s="145"/>
      <c r="L17" s="130" t="s">
        <v>35</v>
      </c>
      <c r="M17" s="130"/>
      <c r="N17" s="130"/>
      <c r="O17" s="130"/>
      <c r="P17" s="111">
        <f>IF(R15=TRUE, 1, 0)</f>
        <v>1</v>
      </c>
      <c r="R17" s="1" t="b">
        <f>AND(H19&gt;=-0.02, H19&lt;=0.02)</f>
        <v>1</v>
      </c>
    </row>
    <row r="18" spans="1:18" ht="16.5" customHeight="1" thickBot="1">
      <c r="A18" s="155" t="s">
        <v>36</v>
      </c>
      <c r="B18" s="156"/>
      <c r="C18" s="102">
        <f>C16-C17</f>
        <v>150</v>
      </c>
      <c r="D18" s="103">
        <f>D16-D17</f>
        <v>772</v>
      </c>
      <c r="F18" s="161" t="s">
        <v>37</v>
      </c>
      <c r="G18" s="162"/>
      <c r="H18" s="146">
        <v>2.2000000000000001E-3</v>
      </c>
      <c r="I18" s="147"/>
      <c r="J18" s="148"/>
      <c r="L18" s="129"/>
      <c r="M18" s="129"/>
      <c r="N18" s="129"/>
      <c r="O18" s="129"/>
      <c r="P18" s="112"/>
    </row>
    <row r="19" spans="1:18" ht="13.7" customHeight="1" thickBot="1">
      <c r="F19" s="214" t="s">
        <v>38</v>
      </c>
      <c r="G19" s="215"/>
      <c r="H19" s="137">
        <f>IFERROR(AVERAGE(H16:J18),"")</f>
        <v>3.4000000000000002E-3</v>
      </c>
      <c r="I19" s="138"/>
      <c r="J19" s="139"/>
      <c r="L19" s="126"/>
      <c r="M19" s="126"/>
      <c r="N19" s="126"/>
      <c r="O19" s="126"/>
      <c r="P19" s="106"/>
    </row>
    <row r="20" spans="1:18" ht="13.7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26"/>
      <c r="M20" s="126"/>
      <c r="N20" s="126"/>
      <c r="O20" s="126"/>
      <c r="P20" s="109"/>
      <c r="Q20" s="7"/>
    </row>
    <row r="21" spans="1:18" ht="13.5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</row>
    <row r="22" spans="1:18" ht="20.100000000000001" customHeight="1" thickBot="1">
      <c r="A22" s="3" t="s">
        <v>39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  <c r="Q22" s="71"/>
    </row>
    <row r="23" spans="1:18" ht="20.100000000000001" customHeight="1">
      <c r="A23" s="202" t="s">
        <v>40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1"/>
    </row>
    <row r="24" spans="1:18" ht="20.100000000000001" customHeight="1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</row>
    <row r="25" spans="1:18" ht="20.100000000000001" customHeight="1" thickBot="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Q27" s="58"/>
    </row>
    <row r="28" spans="1:18" ht="19.149999999999999" customHeight="1" thickBot="1">
      <c r="A28" s="211" t="s">
        <v>41</v>
      </c>
      <c r="B28" s="212"/>
      <c r="C28" s="212"/>
      <c r="D28" s="212"/>
      <c r="E28" s="212"/>
      <c r="F28" s="213"/>
      <c r="G28" s="57"/>
      <c r="H28" s="57"/>
      <c r="I28" s="57"/>
      <c r="J28" s="57"/>
      <c r="K28" s="57"/>
      <c r="L28" s="57"/>
      <c r="M28" s="57"/>
      <c r="N28" s="57"/>
      <c r="O28" s="57"/>
      <c r="P28" s="52"/>
    </row>
    <row r="29" spans="1:18" ht="18.75" customHeight="1" thickBot="1">
      <c r="A29" s="5" t="s">
        <v>9</v>
      </c>
      <c r="B29" s="166" t="s">
        <v>42</v>
      </c>
      <c r="C29" s="167"/>
      <c r="D29" s="168" t="s">
        <v>43</v>
      </c>
      <c r="E29" s="169"/>
      <c r="F29" s="169"/>
      <c r="G29" s="170"/>
      <c r="H29" s="168" t="s">
        <v>44</v>
      </c>
      <c r="I29" s="170"/>
      <c r="J29" s="169" t="s">
        <v>45</v>
      </c>
      <c r="K29" s="169"/>
      <c r="L29" s="197" t="s">
        <v>6</v>
      </c>
      <c r="M29" s="197"/>
      <c r="N29" s="193" t="s">
        <v>7</v>
      </c>
      <c r="O29" s="194"/>
      <c r="P29" s="62" t="s">
        <v>46</v>
      </c>
    </row>
    <row r="30" spans="1:18" ht="18.75" customHeight="1" thickBot="1">
      <c r="A30" s="63" t="s">
        <v>47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1">
        <f t="shared" ref="P30:P38" si="6">L30-N30</f>
        <v>0</v>
      </c>
    </row>
    <row r="31" spans="1:18" ht="19.149999999999999" customHeight="1" thickBot="1">
      <c r="A31" s="64" t="s">
        <v>47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1">
        <f t="shared" si="6"/>
        <v>0</v>
      </c>
    </row>
    <row r="32" spans="1:18" ht="19.5" customHeight="1" thickBot="1">
      <c r="A32" s="64" t="s">
        <v>47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1">
        <f t="shared" si="6"/>
        <v>0</v>
      </c>
    </row>
    <row r="33" spans="1:16" ht="19.5" customHeight="1" thickBot="1">
      <c r="A33" s="63" t="s">
        <v>47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1">
        <f t="shared" si="6"/>
        <v>0</v>
      </c>
    </row>
    <row r="34" spans="1:16" ht="19.5" customHeight="1" thickBot="1">
      <c r="A34" s="64" t="s">
        <v>47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1">
        <f t="shared" si="6"/>
        <v>0</v>
      </c>
    </row>
    <row r="35" spans="1:16" ht="19.5" customHeight="1" thickBot="1">
      <c r="A35" s="64" t="s">
        <v>47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1">
        <f t="shared" si="6"/>
        <v>0</v>
      </c>
    </row>
    <row r="36" spans="1:16" ht="19.5" customHeight="1" thickBot="1">
      <c r="A36" s="63" t="s">
        <v>47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1">
        <f t="shared" si="6"/>
        <v>0</v>
      </c>
    </row>
    <row r="37" spans="1:16" ht="18.75" customHeight="1" thickBot="1">
      <c r="A37" s="64" t="s">
        <v>47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1">
        <f t="shared" si="6"/>
        <v>0</v>
      </c>
    </row>
    <row r="38" spans="1:16">
      <c r="A38" s="64" t="s">
        <v>47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1">
        <f t="shared" si="6"/>
        <v>0</v>
      </c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$R$13:$R$17=TRUE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/>
</file>

<file path=customXml/itemProps2.xml><?xml version="1.0" encoding="utf-8"?>
<ds:datastoreItem xmlns:ds="http://schemas.openxmlformats.org/officeDocument/2006/customXml" ds:itemID="{208097CF-765A-46E1-B1AF-CF245E0F08DD}"/>
</file>

<file path=customXml/itemProps3.xml><?xml version="1.0" encoding="utf-8"?>
<ds:datastoreItem xmlns:ds="http://schemas.openxmlformats.org/officeDocument/2006/customXml" ds:itemID="{A09DD87E-DDC5-451E-A539-7CCBEEA327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2026-03-22T19:41:18Z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