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Sales/Account Information/Account Information/Chili's/"/>
    </mc:Choice>
  </mc:AlternateContent>
  <xr:revisionPtr revIDLastSave="18" documentId="13_ncr:1_{73C30133-E442-43BC-A5BF-181CC2A91959}" xr6:coauthVersionLast="47" xr6:coauthVersionMax="47" xr10:uidLastSave="{5A708FE3-5B6B-4CDA-AB5A-66C468143C3A}"/>
  <bookViews>
    <workbookView xWindow="-120" yWindow="-120" windowWidth="29040" windowHeight="15720" xr2:uid="{36295079-F66D-48AD-AB81-EB75E4A6D7BA}"/>
  </bookViews>
  <sheets>
    <sheet name="Sheet1" sheetId="1" r:id="rId1"/>
    <sheet name="Kitchen Equipment" sheetId="3" r:id="rId2"/>
    <sheet name="MUA Type" sheetId="2" r:id="rId3"/>
    <sheet name="Sheet2" sheetId="4" r:id="rId4"/>
  </sheets>
  <definedNames>
    <definedName name="_xlnm.Print_Area" localSheetId="0">Sheet1!$A$2:$Q$57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C54" i="1"/>
  <c r="B30" i="1" s="1"/>
  <c r="B28" i="1" l="1"/>
  <c r="B29" i="1"/>
  <c r="C40" i="1"/>
  <c r="B12" i="1" s="1"/>
  <c r="C41" i="1"/>
  <c r="B13" i="1" s="1"/>
  <c r="C42" i="1"/>
  <c r="D42" i="1" s="1"/>
  <c r="C43" i="1"/>
  <c r="D43" i="1" s="1"/>
  <c r="C44" i="1"/>
  <c r="D44" i="1" s="1"/>
  <c r="C39" i="1"/>
  <c r="D39" i="1" s="1"/>
  <c r="D32" i="1"/>
  <c r="I25" i="1" s="1"/>
  <c r="C32" i="1"/>
  <c r="H13" i="1"/>
  <c r="K48" i="1"/>
  <c r="L48" i="1"/>
  <c r="M48" i="1"/>
  <c r="K49" i="1"/>
  <c r="L49" i="1"/>
  <c r="M49" i="1"/>
  <c r="K50" i="1"/>
  <c r="L50" i="1"/>
  <c r="M50" i="1"/>
  <c r="K51" i="1"/>
  <c r="L51" i="1"/>
  <c r="M51" i="1"/>
  <c r="M47" i="1"/>
  <c r="K47" i="1"/>
  <c r="L47" i="1"/>
  <c r="B15" i="1" l="1"/>
  <c r="B14" i="1"/>
  <c r="D41" i="1"/>
  <c r="D40" i="1"/>
  <c r="B11" i="1"/>
  <c r="N48" i="1"/>
  <c r="O48" i="1" s="1"/>
  <c r="P48" i="1" s="1"/>
  <c r="N50" i="1"/>
  <c r="O50" i="1" s="1"/>
  <c r="N51" i="1"/>
  <c r="O51" i="1" s="1"/>
  <c r="N49" i="1"/>
  <c r="O49" i="1" s="1"/>
  <c r="P49" i="1" s="1"/>
  <c r="N47" i="1"/>
  <c r="O47" i="1" s="1"/>
  <c r="B16" i="1"/>
  <c r="P50" i="1" l="1"/>
  <c r="B26" i="1"/>
  <c r="P51" i="1"/>
  <c r="B27" i="1"/>
  <c r="B23" i="1"/>
  <c r="B24" i="1"/>
  <c r="P47" i="1"/>
  <c r="B18" i="1" s="1"/>
  <c r="B20" i="1"/>
  <c r="B25" i="1"/>
  <c r="B19" i="1"/>
  <c r="B32" i="1" l="1"/>
</calcChain>
</file>

<file path=xl/sharedStrings.xml><?xml version="1.0" encoding="utf-8"?>
<sst xmlns="http://schemas.openxmlformats.org/spreadsheetml/2006/main" count="90" uniqueCount="78">
  <si>
    <t>Hoods</t>
  </si>
  <si>
    <t>Type</t>
  </si>
  <si>
    <t>Type I</t>
  </si>
  <si>
    <t>Equipment</t>
  </si>
  <si>
    <t>CFM/ft</t>
  </si>
  <si>
    <t>Tonnage</t>
  </si>
  <si>
    <t>Target Exhaust</t>
  </si>
  <si>
    <t>MUA Type</t>
  </si>
  <si>
    <t>Target MUA</t>
  </si>
  <si>
    <t>Target OA</t>
  </si>
  <si>
    <t>OA %</t>
  </si>
  <si>
    <t>Initial</t>
  </si>
  <si>
    <t>Final</t>
  </si>
  <si>
    <t>RTU-1 OA</t>
  </si>
  <si>
    <t>RTU-2 OA</t>
  </si>
  <si>
    <t>RTU-3 OA</t>
  </si>
  <si>
    <t>RTU-4 OA</t>
  </si>
  <si>
    <t>RTU-5 OA</t>
  </si>
  <si>
    <t>Served by</t>
  </si>
  <si>
    <t>EF-1</t>
  </si>
  <si>
    <t>EF-2</t>
  </si>
  <si>
    <t>EF-3</t>
  </si>
  <si>
    <t>EF-4</t>
  </si>
  <si>
    <t>EF-5</t>
  </si>
  <si>
    <t>MUA-1</t>
  </si>
  <si>
    <t>MUA-2</t>
  </si>
  <si>
    <t>Length (in)</t>
  </si>
  <si>
    <t>Width (in)</t>
  </si>
  <si>
    <t>PSP</t>
  </si>
  <si>
    <t>Short Cycle</t>
  </si>
  <si>
    <t>Back Return</t>
  </si>
  <si>
    <t>Air Going In</t>
  </si>
  <si>
    <t>Air Going out</t>
  </si>
  <si>
    <t>RTU-6 OA</t>
  </si>
  <si>
    <t>EF-6</t>
  </si>
  <si>
    <t>EF-7</t>
  </si>
  <si>
    <t>MUA-3</t>
  </si>
  <si>
    <t>Char Grill</t>
  </si>
  <si>
    <t>Salamander</t>
  </si>
  <si>
    <t>Ovens</t>
  </si>
  <si>
    <t>Fryers</t>
  </si>
  <si>
    <t>Griddle - Flat Top</t>
  </si>
  <si>
    <t>Range</t>
  </si>
  <si>
    <t>Equipment 1</t>
  </si>
  <si>
    <t>Equipment 2</t>
  </si>
  <si>
    <t>Equipment 3</t>
  </si>
  <si>
    <t>CFM/ft 2</t>
  </si>
  <si>
    <t>CFM/ft1</t>
  </si>
  <si>
    <t>CFM/ft3</t>
  </si>
  <si>
    <t>CFM/ft Target</t>
  </si>
  <si>
    <t>Building Pressure Average:</t>
  </si>
  <si>
    <t>Air Going In - Air Going out =</t>
  </si>
  <si>
    <t>Target</t>
  </si>
  <si>
    <t>Air Balance Schedule</t>
  </si>
  <si>
    <t>AIR GOING IN (+)</t>
  </si>
  <si>
    <t>AIR GOING OUT (-)</t>
  </si>
  <si>
    <t>Summary</t>
  </si>
  <si>
    <t>Changes made:</t>
  </si>
  <si>
    <t>What was found initially:</t>
  </si>
  <si>
    <t>Target Airflow Calculations</t>
  </si>
  <si>
    <t>Unit</t>
  </si>
  <si>
    <t>RTU-1</t>
  </si>
  <si>
    <t>RTU-2</t>
  </si>
  <si>
    <t>RTU-3</t>
  </si>
  <si>
    <t>RTU-4</t>
  </si>
  <si>
    <t>RTU-5</t>
  </si>
  <si>
    <t>RTU-6</t>
  </si>
  <si>
    <t>Hood 1</t>
  </si>
  <si>
    <t>Hood 2</t>
  </si>
  <si>
    <t>Hood 3</t>
  </si>
  <si>
    <t>Hood 4</t>
  </si>
  <si>
    <t>Hood 5</t>
  </si>
  <si>
    <t>Restrooms</t>
  </si>
  <si>
    <t># of Toilets/Urinals</t>
  </si>
  <si>
    <t>Target CFM</t>
  </si>
  <si>
    <t>RR Exhaust (Total)</t>
  </si>
  <si>
    <t>Air balancing &amp; performance related issues that need to be resolved:</t>
  </si>
  <si>
    <t>NET AIRFLOW
(TARGET +200 CFM)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</si>
</sst>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1" xfId="0" applyFont="1" applyBorder="1"/>
    <xf numFmtId="0" fontId="1" fillId="0" borderId="10" xfId="0" applyFont="1" applyBorder="1"/>
    <xf numFmtId="0" fontId="5" fillId="0" borderId="10" xfId="0" applyFont="1" applyBorder="1"/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9" fontId="0" fillId="0" borderId="0" xfId="1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2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132398</xdr:colOff>
      <xdr:row>13</xdr:row>
      <xdr:rowOff>82766</xdr:rowOff>
    </xdr:from>
    <xdr:to>
      <xdr:col>7</xdr:col>
      <xdr:colOff>594572</xdr:colOff>
      <xdr:row>18</xdr:row>
      <xdr:rowOff>111233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6520A7CC-1AAD-4209-AC2A-0D1831A63861}"/>
            </a:ext>
          </a:extLst>
        </xdr:cNvPr>
        <xdr:cNvSpPr/>
      </xdr:nvSpPr>
      <xdr:spPr>
        <a:xfrm rot="5400000">
          <a:off x="5244043" y="6147121"/>
          <a:ext cx="928050" cy="462174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188280</xdr:colOff>
      <xdr:row>13</xdr:row>
      <xdr:rowOff>109641</xdr:rowOff>
    </xdr:from>
    <xdr:to>
      <xdr:col>9</xdr:col>
      <xdr:colOff>643363</xdr:colOff>
      <xdr:row>18</xdr:row>
      <xdr:rowOff>168803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B029FFBD-B82D-42FE-83A2-ECC058877B87}"/>
            </a:ext>
          </a:extLst>
        </xdr:cNvPr>
        <xdr:cNvSpPr/>
      </xdr:nvSpPr>
      <xdr:spPr>
        <a:xfrm rot="16200000">
          <a:off x="8011532" y="6161139"/>
          <a:ext cx="958745" cy="455083"/>
        </a:xfrm>
        <a:prstGeom prst="rightArrow">
          <a:avLst/>
        </a:prstGeom>
        <a:solidFill>
          <a:srgbClr val="FF8B8B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CC4A-DA5C-4813-AF88-B79A1498A1C0}">
  <sheetPr>
    <pageSetUpPr fitToPage="1"/>
  </sheetPr>
  <dimension ref="A2:P54"/>
  <sheetViews>
    <sheetView tabSelected="1" view="pageBreakPreview" topLeftCell="A5" zoomScale="70" zoomScaleNormal="100" zoomScaleSheetLayoutView="70" workbookViewId="0">
      <selection activeCell="H38" sqref="H38"/>
    </sheetView>
  </sheetViews>
  <sheetFormatPr defaultRowHeight="14.4" x14ac:dyDescent="0.3"/>
  <cols>
    <col min="1" max="2" width="16.6640625" customWidth="1"/>
    <col min="3" max="3" width="10" customWidth="1"/>
    <col min="5" max="5" width="9.88671875" customWidth="1"/>
    <col min="7" max="7" width="9.33203125" customWidth="1"/>
    <col min="8" max="8" width="11.21875" customWidth="1"/>
    <col min="9" max="9" width="15.6640625" bestFit="1" customWidth="1"/>
    <col min="10" max="10" width="11.5546875" bestFit="1" customWidth="1"/>
    <col min="11" max="11" width="11.77734375" customWidth="1"/>
    <col min="12" max="12" width="11" hidden="1" customWidth="1"/>
    <col min="13" max="13" width="11.44140625" hidden="1" customWidth="1"/>
    <col min="14" max="14" width="8.88671875" hidden="1" customWidth="1"/>
    <col min="15" max="15" width="12.109375" bestFit="1" customWidth="1"/>
    <col min="16" max="17" width="12.77734375" bestFit="1" customWidth="1"/>
  </cols>
  <sheetData>
    <row r="2" spans="1:12" ht="18" x14ac:dyDescent="0.35">
      <c r="A2" s="20" t="s">
        <v>56</v>
      </c>
    </row>
    <row r="3" spans="1:12" ht="18" x14ac:dyDescent="0.35">
      <c r="A3" s="20"/>
    </row>
    <row r="4" spans="1:12" ht="108" customHeight="1" x14ac:dyDescent="0.3">
      <c r="A4" s="21" t="s">
        <v>58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1"/>
    </row>
    <row r="5" spans="1:12" ht="86.4" customHeight="1" x14ac:dyDescent="0.3">
      <c r="A5" s="21" t="s">
        <v>57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1"/>
    </row>
    <row r="6" spans="1:12" ht="90" customHeight="1" x14ac:dyDescent="0.3">
      <c r="A6" s="21" t="s">
        <v>76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1"/>
    </row>
    <row r="8" spans="1:12" ht="18" x14ac:dyDescent="0.35">
      <c r="A8" s="20" t="s">
        <v>53</v>
      </c>
    </row>
    <row r="9" spans="1:12" ht="18" x14ac:dyDescent="0.35">
      <c r="A9" s="20"/>
    </row>
    <row r="10" spans="1:12" x14ac:dyDescent="0.3">
      <c r="A10" s="26" t="s">
        <v>54</v>
      </c>
      <c r="B10" s="29" t="s">
        <v>52</v>
      </c>
      <c r="C10" s="25" t="s">
        <v>11</v>
      </c>
      <c r="D10" s="25" t="s">
        <v>12</v>
      </c>
    </row>
    <row r="11" spans="1:12" x14ac:dyDescent="0.3">
      <c r="A11" s="2" t="s">
        <v>13</v>
      </c>
      <c r="B11" s="30">
        <f t="shared" ref="B11:B16" si="0">C39</f>
        <v>0</v>
      </c>
      <c r="C11" s="16"/>
      <c r="D11" s="16"/>
    </row>
    <row r="12" spans="1:12" ht="15.6" x14ac:dyDescent="0.3">
      <c r="A12" s="2" t="s">
        <v>14</v>
      </c>
      <c r="B12" s="30">
        <f t="shared" si="0"/>
        <v>0</v>
      </c>
      <c r="C12" s="16"/>
      <c r="D12" s="14"/>
      <c r="H12" s="11" t="s">
        <v>31</v>
      </c>
      <c r="I12" s="12"/>
      <c r="J12" s="11" t="s">
        <v>32</v>
      </c>
    </row>
    <row r="13" spans="1:12" x14ac:dyDescent="0.3">
      <c r="A13" s="2" t="s">
        <v>15</v>
      </c>
      <c r="B13" s="30">
        <f t="shared" si="0"/>
        <v>0</v>
      </c>
      <c r="C13" s="16"/>
      <c r="D13" s="16"/>
      <c r="H13" s="13">
        <f>SUM(D11:D20)</f>
        <v>0</v>
      </c>
      <c r="I13" s="12"/>
      <c r="J13" s="13">
        <f>SUM(D23:D30)</f>
        <v>0</v>
      </c>
    </row>
    <row r="14" spans="1:12" x14ac:dyDescent="0.3">
      <c r="A14" s="2" t="s">
        <v>16</v>
      </c>
      <c r="B14" s="30">
        <f t="shared" si="0"/>
        <v>0</v>
      </c>
      <c r="C14" s="16"/>
      <c r="D14" s="16"/>
    </row>
    <row r="15" spans="1:12" x14ac:dyDescent="0.3">
      <c r="A15" s="2" t="s">
        <v>17</v>
      </c>
      <c r="B15" s="30">
        <f t="shared" si="0"/>
        <v>0</v>
      </c>
      <c r="C15" s="16"/>
      <c r="D15" s="16"/>
    </row>
    <row r="16" spans="1:12" x14ac:dyDescent="0.3">
      <c r="A16" s="2" t="s">
        <v>33</v>
      </c>
      <c r="B16" s="30">
        <f t="shared" si="0"/>
        <v>0</v>
      </c>
      <c r="C16" s="16"/>
      <c r="D16" s="16"/>
    </row>
    <row r="17" spans="1:10" x14ac:dyDescent="0.3">
      <c r="A17" s="2"/>
      <c r="B17" s="30"/>
      <c r="C17" s="16"/>
      <c r="D17" s="16"/>
    </row>
    <row r="18" spans="1:10" x14ac:dyDescent="0.3">
      <c r="A18" s="2" t="s">
        <v>24</v>
      </c>
      <c r="B18" s="30">
        <f>SUMIF($C$47:$C$51,A18,$P$47:$P$51)</f>
        <v>0</v>
      </c>
      <c r="C18" s="16"/>
      <c r="D18" s="16"/>
    </row>
    <row r="19" spans="1:10" x14ac:dyDescent="0.3">
      <c r="A19" s="2" t="s">
        <v>25</v>
      </c>
      <c r="B19" s="30">
        <f t="shared" ref="B19:B20" si="1">SUMIF($C$47:$C$51,A19,$P$47:$P$51)</f>
        <v>0</v>
      </c>
      <c r="C19" s="16"/>
      <c r="D19" s="16"/>
    </row>
    <row r="20" spans="1:10" ht="15" thickBot="1" x14ac:dyDescent="0.35">
      <c r="A20" s="2" t="s">
        <v>36</v>
      </c>
      <c r="B20" s="30">
        <f t="shared" si="1"/>
        <v>0</v>
      </c>
      <c r="C20" s="16"/>
      <c r="D20" s="16"/>
    </row>
    <row r="21" spans="1:10" x14ac:dyDescent="0.3">
      <c r="A21" s="17"/>
      <c r="B21" s="16"/>
      <c r="C21" s="16"/>
      <c r="D21" s="16"/>
      <c r="H21" s="3"/>
      <c r="I21" s="4"/>
      <c r="J21" s="5"/>
    </row>
    <row r="22" spans="1:10" x14ac:dyDescent="0.3">
      <c r="A22" s="19" t="s">
        <v>55</v>
      </c>
      <c r="B22" s="31"/>
      <c r="C22" s="32"/>
      <c r="D22" s="32"/>
      <c r="H22" s="6"/>
      <c r="J22" s="7"/>
    </row>
    <row r="23" spans="1:10" x14ac:dyDescent="0.3">
      <c r="A23" s="2" t="s">
        <v>19</v>
      </c>
      <c r="B23" s="30">
        <f>SUMIF($B$47:$B$51,A23,$O$47:$O$51)</f>
        <v>0</v>
      </c>
      <c r="C23" s="16"/>
      <c r="D23" s="16"/>
      <c r="H23" s="6"/>
      <c r="J23" s="7"/>
    </row>
    <row r="24" spans="1:10" x14ac:dyDescent="0.3">
      <c r="A24" s="2" t="s">
        <v>20</v>
      </c>
      <c r="B24" s="30">
        <f t="shared" ref="B24:B29" si="2">SUMIF($B$47:$B$51,A24,$O$47:$O$51)</f>
        <v>0</v>
      </c>
      <c r="C24" s="16"/>
      <c r="D24" s="16"/>
      <c r="H24" s="6"/>
      <c r="I24" s="15" t="s">
        <v>51</v>
      </c>
      <c r="J24" s="7"/>
    </row>
    <row r="25" spans="1:10" x14ac:dyDescent="0.3">
      <c r="A25" s="2" t="s">
        <v>21</v>
      </c>
      <c r="B25" s="30">
        <f t="shared" si="2"/>
        <v>0</v>
      </c>
      <c r="C25" s="16"/>
      <c r="D25" s="16"/>
      <c r="H25" s="6"/>
      <c r="I25" s="28">
        <f>D32</f>
        <v>0</v>
      </c>
      <c r="J25" s="7"/>
    </row>
    <row r="26" spans="1:10" x14ac:dyDescent="0.3">
      <c r="A26" s="2" t="s">
        <v>22</v>
      </c>
      <c r="B26" s="30">
        <f t="shared" si="2"/>
        <v>0</v>
      </c>
      <c r="C26" s="16"/>
      <c r="D26" s="16"/>
      <c r="H26" s="6"/>
      <c r="J26" s="7"/>
    </row>
    <row r="27" spans="1:10" x14ac:dyDescent="0.3">
      <c r="A27" s="2" t="s">
        <v>23</v>
      </c>
      <c r="B27" s="30">
        <f t="shared" si="2"/>
        <v>0</v>
      </c>
      <c r="C27" s="16"/>
      <c r="D27" s="16"/>
      <c r="H27" s="6"/>
      <c r="I27" s="15" t="s">
        <v>50</v>
      </c>
      <c r="J27" s="7"/>
    </row>
    <row r="28" spans="1:10" x14ac:dyDescent="0.3">
      <c r="A28" s="2" t="s">
        <v>34</v>
      </c>
      <c r="B28" s="30">
        <f t="shared" si="2"/>
        <v>0</v>
      </c>
      <c r="C28" s="16"/>
      <c r="D28" s="16"/>
      <c r="H28" s="6"/>
      <c r="I28" s="27"/>
      <c r="J28" s="7"/>
    </row>
    <row r="29" spans="1:10" x14ac:dyDescent="0.3">
      <c r="A29" s="2" t="s">
        <v>35</v>
      </c>
      <c r="B29" s="30">
        <f t="shared" si="2"/>
        <v>0</v>
      </c>
      <c r="C29" s="16"/>
      <c r="D29" s="16"/>
      <c r="H29" s="6"/>
      <c r="J29" s="7"/>
    </row>
    <row r="30" spans="1:10" x14ac:dyDescent="0.3">
      <c r="A30" s="18" t="s">
        <v>75</v>
      </c>
      <c r="B30" s="31">
        <f>C54</f>
        <v>0</v>
      </c>
      <c r="C30" s="32"/>
      <c r="D30" s="32"/>
      <c r="H30" s="6"/>
      <c r="J30" s="7"/>
    </row>
    <row r="31" spans="1:10" ht="15" thickBot="1" x14ac:dyDescent="0.35">
      <c r="A31" s="35" t="s">
        <v>77</v>
      </c>
      <c r="B31" s="14"/>
      <c r="C31" s="14"/>
      <c r="D31" s="14"/>
      <c r="H31" s="8"/>
      <c r="I31" s="9"/>
      <c r="J31" s="10"/>
    </row>
    <row r="32" spans="1:10" x14ac:dyDescent="0.3">
      <c r="A32" s="36"/>
      <c r="B32" s="33">
        <f>SUM(B11:B16)+SUM(B18:B20)-SUM(B23:B30)</f>
        <v>0</v>
      </c>
      <c r="C32" s="33">
        <f>SUM(C11:C16)+SUM(C18:C20)-SUM(C23:C30)</f>
        <v>0</v>
      </c>
      <c r="D32" s="33">
        <f>SUM(D11:D16)+SUM(D18:D20)-SUM(D23:D30)</f>
        <v>0</v>
      </c>
    </row>
    <row r="33" spans="1:16" x14ac:dyDescent="0.3">
      <c r="A33" s="36"/>
    </row>
    <row r="36" spans="1:16" ht="18" x14ac:dyDescent="0.35">
      <c r="A36" s="20" t="s">
        <v>59</v>
      </c>
    </row>
    <row r="37" spans="1:16" ht="18" x14ac:dyDescent="0.35">
      <c r="A37" s="20"/>
    </row>
    <row r="38" spans="1:16" x14ac:dyDescent="0.3">
      <c r="A38" s="24" t="s">
        <v>60</v>
      </c>
      <c r="B38" s="25" t="s">
        <v>5</v>
      </c>
      <c r="C38" s="25" t="s">
        <v>9</v>
      </c>
      <c r="D38" s="25" t="s">
        <v>10</v>
      </c>
    </row>
    <row r="39" spans="1:16" x14ac:dyDescent="0.3">
      <c r="A39" s="15" t="s">
        <v>61</v>
      </c>
      <c r="B39" s="14"/>
      <c r="C39" s="14">
        <f>IFERROR(B39*400*0.2,"N/A")</f>
        <v>0</v>
      </c>
      <c r="D39" s="23" t="str">
        <f>IFERROR(C39/(B39*400),"N/A")</f>
        <v>N/A</v>
      </c>
    </row>
    <row r="40" spans="1:16" x14ac:dyDescent="0.3">
      <c r="A40" s="15" t="s">
        <v>62</v>
      </c>
      <c r="B40" s="14"/>
      <c r="C40" s="14">
        <f t="shared" ref="C40:C44" si="3">IFERROR(B40*400*0.2,"N/A")</f>
        <v>0</v>
      </c>
      <c r="D40" s="23" t="str">
        <f t="shared" ref="D40:D44" si="4">IFERROR(C40/(B40*400),"N/A")</f>
        <v>N/A</v>
      </c>
    </row>
    <row r="41" spans="1:16" x14ac:dyDescent="0.3">
      <c r="A41" s="15" t="s">
        <v>63</v>
      </c>
      <c r="B41" s="14"/>
      <c r="C41" s="14">
        <f t="shared" si="3"/>
        <v>0</v>
      </c>
      <c r="D41" s="23" t="str">
        <f t="shared" si="4"/>
        <v>N/A</v>
      </c>
    </row>
    <row r="42" spans="1:16" x14ac:dyDescent="0.3">
      <c r="A42" s="15" t="s">
        <v>64</v>
      </c>
      <c r="B42" s="14"/>
      <c r="C42" s="14">
        <f t="shared" si="3"/>
        <v>0</v>
      </c>
      <c r="D42" s="23" t="str">
        <f t="shared" si="4"/>
        <v>N/A</v>
      </c>
    </row>
    <row r="43" spans="1:16" x14ac:dyDescent="0.3">
      <c r="A43" s="15" t="s">
        <v>65</v>
      </c>
      <c r="B43" s="14"/>
      <c r="C43" s="14">
        <f t="shared" si="3"/>
        <v>0</v>
      </c>
      <c r="D43" s="23" t="str">
        <f t="shared" si="4"/>
        <v>N/A</v>
      </c>
    </row>
    <row r="44" spans="1:16" x14ac:dyDescent="0.3">
      <c r="A44" s="15" t="s">
        <v>66</v>
      </c>
      <c r="B44" s="14"/>
      <c r="C44" s="14">
        <f t="shared" si="3"/>
        <v>0</v>
      </c>
      <c r="D44" s="23" t="str">
        <f t="shared" si="4"/>
        <v>N/A</v>
      </c>
    </row>
    <row r="45" spans="1:16" x14ac:dyDescent="0.3">
      <c r="A45" s="22"/>
    </row>
    <row r="46" spans="1:16" x14ac:dyDescent="0.3">
      <c r="A46" s="25" t="s">
        <v>0</v>
      </c>
      <c r="B46" s="25" t="s">
        <v>18</v>
      </c>
      <c r="C46" s="25" t="s">
        <v>18</v>
      </c>
      <c r="D46" s="25" t="s">
        <v>1</v>
      </c>
      <c r="E46" s="25" t="s">
        <v>26</v>
      </c>
      <c r="F46" s="25" t="s">
        <v>27</v>
      </c>
      <c r="G46" s="25" t="s">
        <v>7</v>
      </c>
      <c r="H46" s="25" t="s">
        <v>43</v>
      </c>
      <c r="I46" s="25" t="s">
        <v>44</v>
      </c>
      <c r="J46" s="25" t="s">
        <v>45</v>
      </c>
      <c r="K46" s="25" t="s">
        <v>47</v>
      </c>
      <c r="L46" s="25" t="s">
        <v>46</v>
      </c>
      <c r="M46" s="25" t="s">
        <v>48</v>
      </c>
      <c r="N46" s="25" t="s">
        <v>49</v>
      </c>
      <c r="O46" s="25" t="s">
        <v>6</v>
      </c>
      <c r="P46" s="25" t="s">
        <v>8</v>
      </c>
    </row>
    <row r="47" spans="1:16" x14ac:dyDescent="0.3">
      <c r="A47" s="15" t="s">
        <v>67</v>
      </c>
      <c r="B47" s="14"/>
      <c r="C47" s="14"/>
      <c r="D47" s="14"/>
      <c r="E47" s="14"/>
      <c r="F47" s="14"/>
      <c r="G47" s="14"/>
      <c r="H47" s="14"/>
      <c r="I47" s="14"/>
      <c r="J47" s="14"/>
      <c r="K47" s="14" t="str">
        <f>_xlfn.XLOOKUP(H47,'Kitchen Equipment'!$A$2:$A$7,'Kitchen Equipment'!$B$2:$B$7,"NOT FOUND")</f>
        <v>NOT FOUND</v>
      </c>
      <c r="L47" s="14" t="str">
        <f>_xlfn.XLOOKUP(I47,'Kitchen Equipment'!$A$2:$A$7,'Kitchen Equipment'!$B$2:$B$7,"NOT FOUND")</f>
        <v>NOT FOUND</v>
      </c>
      <c r="M47" s="14" t="str">
        <f>_xlfn.XLOOKUP(J47,'Kitchen Equipment'!$A$2:$A$7,'Kitchen Equipment'!$B$2:$B$7,"NOT FOUND")</f>
        <v>NOT FOUND</v>
      </c>
      <c r="N47" s="14">
        <f>MAX(K47,L47,M47)</f>
        <v>0</v>
      </c>
      <c r="O47" s="16">
        <f>(E47/12)*N47</f>
        <v>0</v>
      </c>
      <c r="P47" s="16" t="e">
        <f>_xlfn.XLOOKUP(G47,'MUA Type'!$A$1:$A$3,'MUA Type'!$B$1:$B$3)*O47</f>
        <v>#N/A</v>
      </c>
    </row>
    <row r="48" spans="1:16" x14ac:dyDescent="0.3">
      <c r="A48" s="15" t="s">
        <v>68</v>
      </c>
      <c r="B48" s="14"/>
      <c r="C48" s="14"/>
      <c r="D48" s="14"/>
      <c r="E48" s="14"/>
      <c r="F48" s="14"/>
      <c r="G48" s="14"/>
      <c r="H48" s="14"/>
      <c r="I48" s="14"/>
      <c r="J48" s="14"/>
      <c r="K48" s="14" t="str">
        <f>_xlfn.XLOOKUP(H48,'Kitchen Equipment'!$A$2:$A$7,'Kitchen Equipment'!$B$2:$B$7,"NOT FOUND")</f>
        <v>NOT FOUND</v>
      </c>
      <c r="L48" s="14" t="str">
        <f>_xlfn.XLOOKUP(I48,'Kitchen Equipment'!$A$2:$A$7,'Kitchen Equipment'!$B$2:$B$7,"NOT FOUND")</f>
        <v>NOT FOUND</v>
      </c>
      <c r="M48" s="14" t="str">
        <f>_xlfn.XLOOKUP(J48,'Kitchen Equipment'!$A$2:$A$7,'Kitchen Equipment'!$B$2:$B$7,"NOT FOUND")</f>
        <v>NOT FOUND</v>
      </c>
      <c r="N48" s="14">
        <f t="shared" ref="N48:N51" si="5">MAX(K48,L48,M48)</f>
        <v>0</v>
      </c>
      <c r="O48" s="16">
        <f>(E48/12)*N48</f>
        <v>0</v>
      </c>
      <c r="P48" s="16" t="e">
        <f>_xlfn.XLOOKUP(G48,'MUA Type'!$A$1:$A$3,'MUA Type'!$B$1:$B$3)*O48</f>
        <v>#N/A</v>
      </c>
    </row>
    <row r="49" spans="1:16" x14ac:dyDescent="0.3">
      <c r="A49" s="15" t="s">
        <v>69</v>
      </c>
      <c r="B49" s="14"/>
      <c r="C49" s="14"/>
      <c r="D49" s="14"/>
      <c r="E49" s="14"/>
      <c r="F49" s="14"/>
      <c r="G49" s="14"/>
      <c r="H49" s="14"/>
      <c r="I49" s="14"/>
      <c r="J49" s="14"/>
      <c r="K49" s="14" t="str">
        <f>_xlfn.XLOOKUP(H49,'Kitchen Equipment'!$A$2:$A$7,'Kitchen Equipment'!$B$2:$B$7,"NOT FOUND")</f>
        <v>NOT FOUND</v>
      </c>
      <c r="L49" s="14" t="str">
        <f>_xlfn.XLOOKUP(I49,'Kitchen Equipment'!$A$2:$A$7,'Kitchen Equipment'!$B$2:$B$7,"NOT FOUND")</f>
        <v>NOT FOUND</v>
      </c>
      <c r="M49" s="14" t="str">
        <f>_xlfn.XLOOKUP(J49,'Kitchen Equipment'!$A$2:$A$7,'Kitchen Equipment'!$B$2:$B$7,"NOT FOUND")</f>
        <v>NOT FOUND</v>
      </c>
      <c r="N49" s="14">
        <f t="shared" si="5"/>
        <v>0</v>
      </c>
      <c r="O49" s="16">
        <f t="shared" ref="O49:O51" si="6">(E49/12)*N49</f>
        <v>0</v>
      </c>
      <c r="P49" s="16" t="e">
        <f>_xlfn.XLOOKUP(G49,'MUA Type'!$A$1:$A$3,'MUA Type'!$B$1:$B$3)*O49</f>
        <v>#N/A</v>
      </c>
    </row>
    <row r="50" spans="1:16" x14ac:dyDescent="0.3">
      <c r="A50" s="15" t="s">
        <v>70</v>
      </c>
      <c r="B50" s="14"/>
      <c r="C50" s="14"/>
      <c r="D50" s="14"/>
      <c r="E50" s="14"/>
      <c r="F50" s="14"/>
      <c r="G50" s="14"/>
      <c r="H50" s="14"/>
      <c r="I50" s="14"/>
      <c r="J50" s="14"/>
      <c r="K50" s="14" t="str">
        <f>_xlfn.XLOOKUP(H50,'Kitchen Equipment'!$A$2:$A$7,'Kitchen Equipment'!$B$2:$B$7,"NOT FOUND")</f>
        <v>NOT FOUND</v>
      </c>
      <c r="L50" s="14" t="str">
        <f>_xlfn.XLOOKUP(I50,'Kitchen Equipment'!$A$2:$A$7,'Kitchen Equipment'!$B$2:$B$7,"NOT FOUND")</f>
        <v>NOT FOUND</v>
      </c>
      <c r="M50" s="14" t="str">
        <f>_xlfn.XLOOKUP(J50,'Kitchen Equipment'!$A$2:$A$7,'Kitchen Equipment'!$B$2:$B$7,"NOT FOUND")</f>
        <v>NOT FOUND</v>
      </c>
      <c r="N50" s="14">
        <f t="shared" si="5"/>
        <v>0</v>
      </c>
      <c r="O50" s="16">
        <f t="shared" si="6"/>
        <v>0</v>
      </c>
      <c r="P50" s="16" t="e">
        <f>_xlfn.XLOOKUP(G50,'MUA Type'!$A$1:$A$3,'MUA Type'!$B$1:$B$3)*O50</f>
        <v>#N/A</v>
      </c>
    </row>
    <row r="51" spans="1:16" x14ac:dyDescent="0.3">
      <c r="A51" s="15" t="s">
        <v>71</v>
      </c>
      <c r="B51" s="14"/>
      <c r="C51" s="14"/>
      <c r="D51" s="14"/>
      <c r="E51" s="14"/>
      <c r="F51" s="14"/>
      <c r="G51" s="14"/>
      <c r="H51" s="14"/>
      <c r="I51" s="14"/>
      <c r="J51" s="14"/>
      <c r="K51" s="14" t="str">
        <f>_xlfn.XLOOKUP(H51,'Kitchen Equipment'!$A$2:$A$7,'Kitchen Equipment'!$B$2:$B$7,"NOT FOUND")</f>
        <v>NOT FOUND</v>
      </c>
      <c r="L51" s="14" t="str">
        <f>_xlfn.XLOOKUP(I51,'Kitchen Equipment'!$A$2:$A$7,'Kitchen Equipment'!$B$2:$B$7,"NOT FOUND")</f>
        <v>NOT FOUND</v>
      </c>
      <c r="M51" s="14" t="str">
        <f>_xlfn.XLOOKUP(J51,'Kitchen Equipment'!$A$2:$A$7,'Kitchen Equipment'!$B$2:$B$7,"NOT FOUND")</f>
        <v>NOT FOUND</v>
      </c>
      <c r="N51" s="14">
        <f t="shared" si="5"/>
        <v>0</v>
      </c>
      <c r="O51" s="16">
        <f t="shared" si="6"/>
        <v>0</v>
      </c>
      <c r="P51" s="16" t="e">
        <f>_xlfn.XLOOKUP(G51,'MUA Type'!$A$1:$A$3,'MUA Type'!$B$1:$B$3)*O51</f>
        <v>#N/A</v>
      </c>
    </row>
    <row r="53" spans="1:16" x14ac:dyDescent="0.3">
      <c r="A53" s="25" t="s">
        <v>72</v>
      </c>
      <c r="B53" s="18" t="s">
        <v>73</v>
      </c>
      <c r="C53" s="18" t="s">
        <v>74</v>
      </c>
    </row>
    <row r="54" spans="1:16" x14ac:dyDescent="0.3">
      <c r="A54" s="15" t="s">
        <v>75</v>
      </c>
      <c r="B54" s="14"/>
      <c r="C54" s="14">
        <f>B54*75</f>
        <v>0</v>
      </c>
    </row>
  </sheetData>
  <mergeCells count="4">
    <mergeCell ref="B4:K4"/>
    <mergeCell ref="B5:K5"/>
    <mergeCell ref="B6:K6"/>
    <mergeCell ref="A31:A33"/>
  </mergeCells>
  <phoneticPr fontId="8" type="noConversion"/>
  <pageMargins left="0.7" right="0.7" top="0.75" bottom="0.75" header="0.3" footer="0.3"/>
  <pageSetup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72341CE-C76B-480C-83A3-D58BD2A937D0}">
          <x14:formula1>
            <xm:f>'Kitchen Equipment'!$A$2:$A$7</xm:f>
          </x14:formula1>
          <xm:sqref>H47:J51</xm:sqref>
        </x14:dataValidation>
        <x14:dataValidation type="list" allowBlank="1" showInputMessage="1" showErrorMessage="1" xr:uid="{28D77A7C-CE77-4248-8BD4-C97480735BB0}">
          <x14:formula1>
            <xm:f>'MUA Type'!$A$1:$A$4</xm:f>
          </x14:formula1>
          <xm:sqref>G47:G51</xm:sqref>
        </x14:dataValidation>
        <x14:dataValidation type="list" allowBlank="1" showInputMessage="1" showErrorMessage="1" xr:uid="{92B9ED7D-310D-4316-8C0D-A6ABEE329363}">
          <x14:formula1>
            <xm:f>Sheet2!$A$1:$A$7</xm:f>
          </x14:formula1>
          <xm:sqref>B47:B51</xm:sqref>
        </x14:dataValidation>
        <x14:dataValidation type="list" allowBlank="1" showInputMessage="1" showErrorMessage="1" xr:uid="{D3BD5F64-8093-4B3B-8545-83959E2A645D}">
          <x14:formula1>
            <xm:f>Sheet2!$B$1:$B$3</xm:f>
          </x14:formula1>
          <xm:sqref>C47:C51</xm:sqref>
        </x14:dataValidation>
        <x14:dataValidation type="list" allowBlank="1" showInputMessage="1" showErrorMessage="1" xr:uid="{81DA31F8-1DAA-4AE5-9FF3-365C5471BCE2}">
          <x14:formula1>
            <xm:f>Sheet2!$C$1</xm:f>
          </x14:formula1>
          <xm:sqref>D47:D51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C93A-492C-4A4D-9E7F-7D3E218396C2}">
  <dimension ref="A1:B7"/>
  <sheetViews>
    <sheetView workbookViewId="0">
      <selection activeCell="A8" sqref="A8"/>
    </sheetView>
  </sheetViews>
  <sheetFormatPr defaultRowHeight="14.4" x14ac:dyDescent="0.3"/>
  <cols>
    <col min="1" max="1" width="15.6640625" bestFit="1" customWidth="1"/>
  </cols>
  <sheetData>
    <row r="1" spans="1:2" x14ac:dyDescent="0.3">
      <c r="A1" t="s">
        <v>3</v>
      </c>
      <c r="B1" t="s">
        <v>4</v>
      </c>
    </row>
    <row r="2" spans="1:2" x14ac:dyDescent="0.3">
      <c r="A2" t="s">
        <v>37</v>
      </c>
      <c r="B2">
        <v>275</v>
      </c>
    </row>
    <row r="3" spans="1:2" x14ac:dyDescent="0.3">
      <c r="A3" t="s">
        <v>40</v>
      </c>
      <c r="B3">
        <v>225</v>
      </c>
    </row>
    <row r="4" spans="1:2" x14ac:dyDescent="0.3">
      <c r="A4" t="s">
        <v>41</v>
      </c>
      <c r="B4">
        <v>225</v>
      </c>
    </row>
    <row r="5" spans="1:2" x14ac:dyDescent="0.3">
      <c r="A5" t="s">
        <v>39</v>
      </c>
      <c r="B5">
        <v>150</v>
      </c>
    </row>
    <row r="6" spans="1:2" x14ac:dyDescent="0.3">
      <c r="A6" t="s">
        <v>38</v>
      </c>
      <c r="B6">
        <v>275</v>
      </c>
    </row>
    <row r="7" spans="1:2" x14ac:dyDescent="0.3">
      <c r="A7" t="s">
        <v>42</v>
      </c>
      <c r="B7">
        <v>200</v>
      </c>
    </row>
  </sheetData>
  <sortState xmlns:xlrd2="http://schemas.microsoft.com/office/spreadsheetml/2017/richdata2" ref="A1:B6">
    <sortCondition ref="A2:A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8446-B13D-4275-A230-7F8A09498812}">
  <dimension ref="A1:B3"/>
  <sheetViews>
    <sheetView workbookViewId="0">
      <selection activeCell="A4" sqref="A4:XFD4"/>
    </sheetView>
  </sheetViews>
  <sheetFormatPr defaultRowHeight="14.4" x14ac:dyDescent="0.3"/>
  <cols>
    <col min="1" max="1" width="15.109375" bestFit="1" customWidth="1"/>
  </cols>
  <sheetData>
    <row r="1" spans="1:2" x14ac:dyDescent="0.3">
      <c r="A1" t="s">
        <v>28</v>
      </c>
      <c r="B1">
        <v>0.8</v>
      </c>
    </row>
    <row r="2" spans="1:2" x14ac:dyDescent="0.3">
      <c r="A2" t="s">
        <v>29</v>
      </c>
      <c r="B2">
        <v>0.5</v>
      </c>
    </row>
    <row r="3" spans="1:2" x14ac:dyDescent="0.3">
      <c r="A3" t="s">
        <v>30</v>
      </c>
      <c r="B3">
        <v>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AC0C-3AA5-4B1D-8CC3-E0B4C845376C}">
  <dimension ref="A1:C7"/>
  <sheetViews>
    <sheetView workbookViewId="0">
      <selection activeCell="C2" sqref="C2"/>
    </sheetView>
  </sheetViews>
  <sheetFormatPr defaultRowHeight="14.4" x14ac:dyDescent="0.3"/>
  <sheetData>
    <row r="1" spans="1:3" x14ac:dyDescent="0.3">
      <c r="A1" t="s">
        <v>19</v>
      </c>
      <c r="B1" t="s">
        <v>24</v>
      </c>
      <c r="C1" t="s">
        <v>2</v>
      </c>
    </row>
    <row r="2" spans="1:3" x14ac:dyDescent="0.3">
      <c r="A2" t="s">
        <v>20</v>
      </c>
      <c r="B2" t="s">
        <v>25</v>
      </c>
    </row>
    <row r="3" spans="1:3" x14ac:dyDescent="0.3">
      <c r="A3" t="s">
        <v>21</v>
      </c>
      <c r="B3" t="s">
        <v>36</v>
      </c>
    </row>
    <row r="4" spans="1:3" x14ac:dyDescent="0.3">
      <c r="A4" t="s">
        <v>22</v>
      </c>
    </row>
    <row r="5" spans="1:3" x14ac:dyDescent="0.3">
      <c r="A5" t="s">
        <v>23</v>
      </c>
    </row>
    <row r="6" spans="1:3" x14ac:dyDescent="0.3">
      <c r="A6" t="s">
        <v>34</v>
      </c>
    </row>
    <row r="7" spans="1:3" x14ac:dyDescent="0.3">
      <c r="A7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07FC02E9AA65428A9DEB93A1275617" ma:contentTypeVersion="18" ma:contentTypeDescription="Create a new document." ma:contentTypeScope="" ma:versionID="8654a69bd49be0cc96982d5063890ec0">
  <xsd:schema xmlns:xsd="http://www.w3.org/2001/XMLSchema" xmlns:xs="http://www.w3.org/2001/XMLSchema" xmlns:p="http://schemas.microsoft.com/office/2006/metadata/properties" xmlns:ns2="ef2466a7-3497-4668-a95e-9c44ebb069cd" xmlns:ns3="697c490b-f07e-4e7c-8186-6feccf6a8c5d" targetNamespace="http://schemas.microsoft.com/office/2006/metadata/properties" ma:root="true" ma:fieldsID="6aeaa739d0099f43661d519b6213f074" ns2:_="" ns3:_="">
    <xsd:import namespace="ef2466a7-3497-4668-a95e-9c44ebb069cd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466a7-3497-4668-a95e-9c44ebb06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49c30f-b9ab-42f4-b538-aa762cf665d9}" ma:internalName="TaxCatchAll" ma:showField="CatchAllData" ma:web="697c490b-f07e-4e7c-8186-6feccf6a8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90b-f07e-4e7c-8186-6feccf6a8c5d" xsi:nil="true"/>
    <lcf76f155ced4ddcb4097134ff3c332f xmlns="ef2466a7-3497-4668-a95e-9c44ebb069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E7C8D8-EB0A-460F-B129-5465C8F014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2466a7-3497-4668-a95e-9c44ebb069cd"/>
    <ds:schemaRef ds:uri="697c490b-f07e-4e7c-8186-6feccf6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CFA03F-CCAD-4F29-8DBD-68A5BC8E6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129ABF-2C70-46F8-ABB2-EF613B802C6E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ef2466a7-3497-4668-a95e-9c44ebb069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Kitchen Equipment</vt:lpstr>
      <vt:lpstr>MUA Type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Turnbough</dc:creator>
  <cp:lastModifiedBy>Will Turnbough</cp:lastModifiedBy>
  <cp:lastPrinted>2025-05-30T20:50:08Z</cp:lastPrinted>
  <dcterms:created xsi:type="dcterms:W3CDTF">2025-05-22T20:24:29Z</dcterms:created>
  <dcterms:modified xsi:type="dcterms:W3CDTF">2025-07-30T15:06:26Z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0x010100D107FC02E9AA65428A9DEB93A1275617</vt:lpwstr>
  </property>
  <property fmtid="{D5CDD505-2E9C-101B-9397-08002B2CF9AE}" pid="3" name="MediaServiceImageTags">
    <vt:lpwstr/>
  </property>
</Properties>
</file>