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75/4 ASSET-REPORT DOCS/"/>
    </mc:Choice>
  </mc:AlternateContent>
  <xr:revisionPtr revIDLastSave="0" documentId="8_{2721D8A5-7748-4F00-98AA-2AA5AA4235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<sst xmlns="http://schemas.openxmlformats.org/spreadsheetml/2006/main" count="74" uniqueCount="48">
  <si>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</si>
  <si>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</si>
  <si>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</si>
  <si>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</si>
  <si>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</si>
  <si>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</si>
  <si>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</si>
  <si>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</si>
  <si>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</si>
  <si>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</si>
  <si>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</si>
  <si>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</si>
  <si>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</si>
  <si>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</si>
  <si>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</si>
  <si>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</si>
  <si>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 xml:space="preserve">DINING </t>
  </si>
  <si>
    <t>MUA-1</t>
  </si>
  <si>
    <t>KITCHEN HD</t>
  </si>
  <si>
    <t xml:space="preserve"> </t>
  </si>
  <si>
    <t>EF-1</t>
  </si>
  <si>
    <t xml:space="preserve">KITCHEN HD 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</si>
  <si>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</si>
  <si>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</si>
  <si>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</si>
  <si>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</si>
  <si>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</si>
  <si>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</si>
  <si>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</si>
  <si>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</si>
  <si>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</si>
  <si>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</si>
  <si>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</si>
  <si>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</si>
  <si>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</si>
  <si>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</si>
  <si>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</si>
  <si>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</si>
  <si>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</si>
  <si>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</si>
  <si>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Building is negative (-0.0024", -0.0027", -0.0029") with all HVAC equipment off. Net average change with equipment on is 0.0013"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</si>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</sst>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3" zoomScale="80" zoomScaleNormal="55" zoomScaleSheetLayoutView="80" workbookViewId="0">
      <selection activeCell="W22" sqref="W22"/>
    </sheetView>
  </sheetViews>
  <sheetFormatPr defaultColWidth="9.28515625" defaultRowHeight="13.15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/>
    <row r="2" spans="1:21" ht="21.75" customHeight="1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>
      <c r="A6" s="75" t="s">
        <v>13</v>
      </c>
      <c r="B6" s="73" t="s">
        <v>14</v>
      </c>
      <c r="C6" s="23">
        <v>3500</v>
      </c>
      <c r="D6" s="24">
        <v>3493</v>
      </c>
      <c r="E6" s="23">
        <f t="shared" ref="E6:F7" si="0">C6-G6</f>
        <v>2750</v>
      </c>
      <c r="F6" s="24">
        <f t="shared" si="0"/>
        <v>2746</v>
      </c>
      <c r="G6" s="25">
        <v>750</v>
      </c>
      <c r="H6" s="26">
        <v>747</v>
      </c>
      <c r="I6" s="27">
        <f>G6/C6</f>
        <v>0.21428571428571427</v>
      </c>
      <c r="J6" s="28">
        <f>H6/D6</f>
        <v>0.21385628399656456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4" t="s">
        <v>16</v>
      </c>
      <c r="C7" s="35">
        <v>3500</v>
      </c>
      <c r="D7" s="36">
        <v>3501</v>
      </c>
      <c r="E7" s="35">
        <f t="shared" si="0"/>
        <v>2750</v>
      </c>
      <c r="F7" s="36">
        <f t="shared" si="0"/>
        <v>2730</v>
      </c>
      <c r="G7" s="37">
        <v>750</v>
      </c>
      <c r="H7" s="38">
        <v>771</v>
      </c>
      <c r="I7" s="39">
        <f t="shared" ref="I7:J7" si="1">G7/C7</f>
        <v>0.21428571428571427</v>
      </c>
      <c r="J7" s="40">
        <f t="shared" si="1"/>
        <v>0.22022279348757498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1303</v>
      </c>
      <c r="M8" s="43"/>
      <c r="N8" s="44"/>
      <c r="O8" s="45"/>
      <c r="P8" s="46"/>
      <c r="Q8" s="55"/>
      <c r="R8" s="69"/>
    </row>
    <row r="9" spans="1:21" ht="20.100000000000001" customHeight="1">
      <c r="A9" s="76" t="s">
        <v>20</v>
      </c>
      <c r="B9" s="74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2508</v>
      </c>
      <c r="O9" s="45"/>
      <c r="P9" s="46"/>
      <c r="Q9" s="64"/>
      <c r="R9" s="69"/>
    </row>
    <row r="10" spans="1:21" ht="20.100000000000001" customHeight="1" thickBot="1">
      <c r="A10" s="76" t="s">
        <v>22</v>
      </c>
      <c r="B10" s="74" t="s">
        <v>23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151</v>
      </c>
      <c r="Q10" s="64"/>
      <c r="R10" s="69"/>
    </row>
    <row r="11" spans="1:21" ht="20.100000000000001" customHeight="1" thickBot="1">
      <c r="A11" s="180" t="s">
        <v>24</v>
      </c>
      <c r="B11" s="181"/>
      <c r="C11" s="77">
        <f t="shared" ref="C11:H11" si="2">SUM(C6:C10)</f>
        <v>7000</v>
      </c>
      <c r="D11" s="78">
        <f t="shared" si="2"/>
        <v>6994</v>
      </c>
      <c r="E11" s="77">
        <f t="shared" si="2"/>
        <v>5500</v>
      </c>
      <c r="F11" s="78">
        <f t="shared" si="2"/>
        <v>5476</v>
      </c>
      <c r="G11" s="79">
        <f t="shared" si="2"/>
        <v>1500</v>
      </c>
      <c r="H11" s="80">
        <f t="shared" si="2"/>
        <v>1518</v>
      </c>
      <c r="I11" s="81"/>
      <c r="J11" s="82"/>
      <c r="K11" s="79">
        <f t="shared" ref="K11:P11" si="3">SUM(K6:K10)</f>
        <v>1300</v>
      </c>
      <c r="L11" s="80">
        <f t="shared" si="3"/>
        <v>1303</v>
      </c>
      <c r="M11" s="104">
        <f t="shared" si="3"/>
        <v>2550</v>
      </c>
      <c r="N11" s="83">
        <f t="shared" si="3"/>
        <v>2508</v>
      </c>
      <c r="O11" s="84">
        <f t="shared" si="3"/>
        <v>150</v>
      </c>
      <c r="P11" s="85">
        <f t="shared" si="3"/>
        <v>151</v>
      </c>
      <c r="Q11" s="55"/>
      <c r="R11" s="69"/>
    </row>
    <row r="12" spans="1:21" ht="20.100000000000001" customHeight="1" thickBot="1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>
      <c r="A13" s="99" t="s">
        <v>25</v>
      </c>
      <c r="B13" s="86"/>
      <c r="C13" s="86"/>
      <c r="D13" s="86"/>
      <c r="F13" s="148" t="s">
        <v>26</v>
      </c>
      <c r="G13" s="149"/>
      <c r="H13" s="122" t="s">
        <v>27</v>
      </c>
      <c r="I13" s="123"/>
      <c r="J13" s="124"/>
      <c r="L13" s="98" t="s">
        <v>28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0" t="s">
        <v>24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29</v>
      </c>
      <c r="M14" s="119"/>
      <c r="N14" s="119"/>
      <c r="O14" s="119"/>
      <c r="P14" s="101">
        <f>IF(R13=TRUE, 1, 0)</f>
        <v>1</v>
      </c>
    </row>
    <row r="15" spans="1:21" ht="18.75" customHeight="1">
      <c r="A15" s="142" t="s">
        <v>30</v>
      </c>
      <c r="B15" s="143"/>
      <c r="C15" s="91">
        <f>G11+K11</f>
        <v>2800</v>
      </c>
      <c r="D15" s="92">
        <f>H11+L11</f>
        <v>2821</v>
      </c>
      <c r="F15" s="189" t="s">
        <v>31</v>
      </c>
      <c r="G15" s="190"/>
      <c r="H15" s="131">
        <v>-8.0000000000000004E-4</v>
      </c>
      <c r="I15" s="132"/>
      <c r="J15" s="133"/>
      <c r="L15" s="120"/>
      <c r="M15" s="120"/>
      <c r="N15" s="120"/>
      <c r="O15" s="120"/>
      <c r="P15" s="103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>
      <c r="A16" s="144" t="s">
        <v>32</v>
      </c>
      <c r="B16" s="145"/>
      <c r="C16" s="95">
        <f>M11+O11</f>
        <v>2700</v>
      </c>
      <c r="D16" s="96">
        <f>N11+P11</f>
        <v>2659</v>
      </c>
      <c r="F16" s="191" t="s">
        <v>33</v>
      </c>
      <c r="G16" s="192"/>
      <c r="H16" s="134">
        <v>-1.4E-3</v>
      </c>
      <c r="I16" s="135"/>
      <c r="J16" s="136"/>
      <c r="L16" s="121" t="s">
        <v>34</v>
      </c>
      <c r="M16" s="121"/>
      <c r="N16" s="121"/>
      <c r="O16" s="121"/>
      <c r="P16" s="102">
        <f>IF(R15=TRUE, 1, 0)</f>
        <v>0</v>
      </c>
    </row>
    <row r="17" spans="1:18" ht="18.75" customHeight="1" thickBot="1">
      <c r="A17" s="146" t="s">
        <v>35</v>
      </c>
      <c r="B17" s="147"/>
      <c r="C17" s="93">
        <f>C15-C16</f>
        <v>100</v>
      </c>
      <c r="D17" s="94">
        <f>D15-D16</f>
        <v>162</v>
      </c>
      <c r="F17" s="152" t="s">
        <v>36</v>
      </c>
      <c r="G17" s="153"/>
      <c r="H17" s="137">
        <v>-1.6999999999999999E-3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>
      <c r="F18" s="205" t="s">
        <v>37</v>
      </c>
      <c r="G18" s="206"/>
      <c r="H18" s="128">
        <f>AVERAGE(H15:J17)</f>
        <v>-1.2999999999999999E-3</v>
      </c>
      <c r="I18" s="129"/>
      <c r="J18" s="130"/>
      <c r="L18" s="117" t="s">
        <v>38</v>
      </c>
      <c r="M18" s="117"/>
      <c r="N18" s="117"/>
      <c r="O18" s="117"/>
      <c r="P18" s="97">
        <f>IF(R17=TRUE, 1, 0)</f>
        <v>1</v>
      </c>
    </row>
    <row r="19" spans="1:18" ht="13.9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3" t="s">
        <v>40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9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2" t="s">
        <v>41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>
      <c r="A28" s="5" t="s">
        <v>9</v>
      </c>
      <c r="B28" s="157" t="s">
        <v>42</v>
      </c>
      <c r="C28" s="158"/>
      <c r="D28" s="159" t="s">
        <v>43</v>
      </c>
      <c r="E28" s="160"/>
      <c r="F28" s="160"/>
      <c r="G28" s="161"/>
      <c r="H28" s="159" t="s">
        <v>44</v>
      </c>
      <c r="I28" s="161"/>
      <c r="J28" s="160" t="s">
        <v>45</v>
      </c>
      <c r="K28" s="160"/>
      <c r="L28" s="188" t="s">
        <v>6</v>
      </c>
      <c r="M28" s="188"/>
      <c r="N28" s="184" t="s">
        <v>7</v>
      </c>
      <c r="O28" s="185"/>
      <c r="P28" s="61" t="s">
        <v>46</v>
      </c>
    </row>
    <row r="29" spans="1:18" ht="18.75" customHeight="1" thickBot="1">
      <c r="A29" s="62" t="s">
        <v>47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>
      <c r="A30" s="63" t="s">
        <v>47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>
      <c r="A31" s="63" t="s">
        <v>47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>
      <c r="A32" s="62" t="s">
        <v>47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>
      <c r="A33" s="63" t="s">
        <v>47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>
      <c r="A34" s="63" t="s">
        <v>47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>
      <c r="A35" s="62" t="s">
        <v>47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>
      <c r="A36" s="63" t="s">
        <v>47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>
      <c r="A37" s="63" t="s">
        <v>47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2025-12-14T19:23:16Z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