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322 Stamford (Stamford, CT)/2 PROJECT DOCUMENTS/"/>
    </mc:Choice>
  </mc:AlternateContent>
  <xr:revisionPtr revIDLastSave="29" documentId="13_ncr:1_{EB8C3A1E-E5DA-4C21-88D5-0193A5B56878}" xr6:coauthVersionLast="47" xr6:coauthVersionMax="47" xr10:uidLastSave="{640B308A-EDA2-42AD-B916-E57E1C4A69BA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I8" i="1"/>
  <c r="J8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<sst xmlns="http://schemas.openxmlformats.org/spreadsheetml/2006/main" count="84" uniqueCount="53">
  <si>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</si>
  <si>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</si>
  <si>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</si>
  <si>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</si>
  <si>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</si>
  <si>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</si>
  <si>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</si>
  <si>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</si>
  <si>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</si>
  <si>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</si>
  <si>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</si>
  <si>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</si>
  <si>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</si>
  <si>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</si>
  <si>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</si>
  <si>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</si>
  <si>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</si>
  <si>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</si>
  <si>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</si>
  <si>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</si>
  <si>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</si>
  <si>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</si>
  <si>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</si>
  <si>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</si>
  <si>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</si>
  <si>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</si>
  <si>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</si>
  <si>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</si>
  <si>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</si>
  <si>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</si>
  <si>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</si>
  <si>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</si>
  <si>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</si>
  <si>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</si>
  <si>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</si>
  <si>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</si>
  <si>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</si>
  <si>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</si>
  <si>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</si>
  <si>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</si>
  <si>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</si>
  <si>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</si>
  <si>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</si>
  <si>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</si>
  <si>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</si>
  <si>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</si>
  <si>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MGRS OFFICE</t>
  </si>
  <si>
    <t>COOKLINE</t>
  </si>
  <si>
    <t>KEF-1</t>
  </si>
  <si>
    <t>KEF-2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</si>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</sst>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28</v>
      </c>
      <c r="J4" s="167"/>
      <c r="K4" s="172" t="s">
        <v>3</v>
      </c>
      <c r="L4" s="173"/>
      <c r="M4" s="170" t="s">
        <v>4</v>
      </c>
      <c r="N4" s="171"/>
      <c r="O4" s="170" t="s">
        <v>39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26</v>
      </c>
      <c r="B6" s="74" t="s">
        <v>44</v>
      </c>
      <c r="C6" s="23">
        <v>4000</v>
      </c>
      <c r="D6" s="24"/>
      <c r="E6" s="23">
        <f t="shared" ref="E6:F7" si="0">C6-G6</f>
        <v>2850</v>
      </c>
      <c r="F6" s="24">
        <f t="shared" si="0"/>
        <v>0</v>
      </c>
      <c r="G6" s="25">
        <v>1150</v>
      </c>
      <c r="H6" s="26"/>
      <c r="I6" s="27">
        <f>G6/C6</f>
        <v>0.28749999999999998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27</v>
      </c>
      <c r="B7" s="75" t="s">
        <v>45</v>
      </c>
      <c r="C7" s="35">
        <v>5000</v>
      </c>
      <c r="D7" s="36"/>
      <c r="E7" s="35">
        <f t="shared" si="0"/>
        <v>4650</v>
      </c>
      <c r="F7" s="36">
        <f t="shared" si="0"/>
        <v>0</v>
      </c>
      <c r="G7" s="37">
        <v>350</v>
      </c>
      <c r="H7" s="38"/>
      <c r="I7" s="39">
        <f t="shared" ref="I7:J7" si="1">G7/C7</f>
        <v>7.0000000000000007E-2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43</v>
      </c>
      <c r="B8" s="75" t="s">
        <v>46</v>
      </c>
      <c r="C8" s="47"/>
      <c r="D8" s="48"/>
      <c r="E8" s="47" t="s">
        <v>10</v>
      </c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12</v>
      </c>
      <c r="B9" s="75" t="s">
        <v>47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3300</v>
      </c>
      <c r="L9" s="38"/>
      <c r="M9" s="43"/>
      <c r="N9" s="44"/>
      <c r="O9" s="45"/>
      <c r="P9" s="46"/>
      <c r="Q9" s="52"/>
      <c r="R9" s="70"/>
    </row>
    <row r="10" spans="1:21" ht="20.100000000000001" customHeight="1" x14ac:dyDescent="0.2">
      <c r="A10" s="77" t="s">
        <v>48</v>
      </c>
      <c r="B10" s="75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1967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49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1967</v>
      </c>
      <c r="N11" s="51"/>
      <c r="O11" s="45"/>
      <c r="P11" s="46"/>
      <c r="Q11" s="65"/>
      <c r="R11" s="70"/>
    </row>
    <row r="12" spans="1:21" ht="20.100000000000001" customHeight="1" thickBot="1" x14ac:dyDescent="0.25">
      <c r="A12" s="87" t="s">
        <v>11</v>
      </c>
      <c r="B12" s="88" t="s">
        <v>52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300</v>
      </c>
      <c r="P12" s="56"/>
      <c r="Q12" s="65"/>
      <c r="R12" s="70"/>
    </row>
    <row r="13" spans="1:21" ht="20.100000000000001" customHeight="1" thickBot="1" x14ac:dyDescent="0.25">
      <c r="A13" s="132" t="s">
        <v>29</v>
      </c>
      <c r="B13" s="133"/>
      <c r="C13" s="78">
        <f>SUM(C6:C12)</f>
        <v>9000</v>
      </c>
      <c r="D13" s="79">
        <f>SUM(D6:D12)</f>
        <v>0</v>
      </c>
      <c r="E13" s="78">
        <f>SUM(E6:E12)</f>
        <v>7500</v>
      </c>
      <c r="F13" s="79">
        <f>SUM(F6:F12)</f>
        <v>0</v>
      </c>
      <c r="G13" s="80">
        <f>SUM(G6:G12)</f>
        <v>1540</v>
      </c>
      <c r="H13" s="81">
        <f>SUM(H6:H12)</f>
        <v>0</v>
      </c>
      <c r="I13" s="82"/>
      <c r="J13" s="83"/>
      <c r="K13" s="80">
        <f>SUM(K6:K12)</f>
        <v>3300</v>
      </c>
      <c r="L13" s="81">
        <f>SUM(L6:L12)</f>
        <v>0</v>
      </c>
      <c r="M13" s="113">
        <f>SUM(M6:M12)</f>
        <v>3934</v>
      </c>
      <c r="N13" s="84">
        <f>SUM(N6:N12)</f>
        <v>0</v>
      </c>
      <c r="O13" s="85">
        <f>SUM(O6:O12)</f>
        <v>300</v>
      </c>
      <c r="P13" s="86">
        <f>SUM(P6:P12)</f>
        <v>0</v>
      </c>
      <c r="Q13" s="52"/>
      <c r="R13" s="70"/>
    </row>
    <row r="14" spans="1:21" ht="20.100000000000001" customHeight="1" thickBot="1" x14ac:dyDescent="0.25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25">
      <c r="A15" s="108" t="s">
        <v>30</v>
      </c>
      <c r="B15" s="95"/>
      <c r="C15" s="95"/>
      <c r="D15" s="95"/>
      <c r="F15" s="225" t="s">
        <v>13</v>
      </c>
      <c r="G15" s="226"/>
      <c r="H15" s="201" t="s">
        <v>33</v>
      </c>
      <c r="I15" s="202"/>
      <c r="J15" s="203"/>
      <c r="L15" s="107" t="s">
        <v>35</v>
      </c>
      <c r="M15" s="96"/>
      <c r="N15" s="96"/>
      <c r="O15" s="96"/>
      <c r="P15" s="9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54" t="s">
        <v>29</v>
      </c>
      <c r="B16" s="155"/>
      <c r="C16" s="98" t="s">
        <v>7</v>
      </c>
      <c r="D16" s="99" t="s">
        <v>8</v>
      </c>
      <c r="F16" s="227"/>
      <c r="G16" s="228"/>
      <c r="H16" s="204"/>
      <c r="I16" s="205"/>
      <c r="J16" s="206"/>
      <c r="L16" s="198" t="s">
        <v>38</v>
      </c>
      <c r="M16" s="198"/>
      <c r="N16" s="198"/>
      <c r="O16" s="198"/>
      <c r="P16" s="110">
        <f>IF(R15=TRUE, 1, 0)</f>
        <v>1</v>
      </c>
    </row>
    <row r="17" spans="1:21" ht="18.75" customHeight="1" x14ac:dyDescent="0.2">
      <c r="A17" s="219" t="s">
        <v>32</v>
      </c>
      <c r="B17" s="220"/>
      <c r="C17" s="100">
        <f>G13+K13</f>
        <v>4840</v>
      </c>
      <c r="D17" s="101">
        <f>H13+L13</f>
        <v>0</v>
      </c>
      <c r="F17" s="136" t="s">
        <v>14</v>
      </c>
      <c r="G17" s="137"/>
      <c r="H17" s="210"/>
      <c r="I17" s="211"/>
      <c r="J17" s="212"/>
      <c r="L17" s="199"/>
      <c r="M17" s="199"/>
      <c r="N17" s="199"/>
      <c r="O17" s="199"/>
      <c r="P17" s="11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21" t="s">
        <v>31</v>
      </c>
      <c r="B18" s="222"/>
      <c r="C18" s="104">
        <f>M13+O13</f>
        <v>4234</v>
      </c>
      <c r="D18" s="105">
        <f>N13+P13</f>
        <v>0</v>
      </c>
      <c r="F18" s="138" t="s">
        <v>15</v>
      </c>
      <c r="G18" s="139"/>
      <c r="H18" s="213"/>
      <c r="I18" s="214"/>
      <c r="J18" s="215"/>
      <c r="L18" s="200" t="s">
        <v>36</v>
      </c>
      <c r="M18" s="200"/>
      <c r="N18" s="200"/>
      <c r="O18" s="200"/>
      <c r="P18" s="111" t="e">
        <f>IF(R17=TRUE, 1, 0)</f>
        <v>#DIV/0!</v>
      </c>
    </row>
    <row r="19" spans="1:21" ht="18.75" customHeight="1" thickBot="1" x14ac:dyDescent="0.3">
      <c r="A19" s="223" t="s">
        <v>18</v>
      </c>
      <c r="B19" s="224"/>
      <c r="C19" s="102">
        <f>C17-C18</f>
        <v>606</v>
      </c>
      <c r="D19" s="103">
        <f>D17-D18</f>
        <v>0</v>
      </c>
      <c r="F19" s="229" t="s">
        <v>16</v>
      </c>
      <c r="G19" s="230"/>
      <c r="H19" s="216"/>
      <c r="I19" s="217"/>
      <c r="J19" s="218"/>
      <c r="L19" s="199"/>
      <c r="M19" s="199"/>
      <c r="N19" s="199"/>
      <c r="O19" s="199"/>
      <c r="P19" s="112"/>
      <c r="R19" s="1" t="e">
        <f>AND(H20&gt;=-0.02, H20&lt;=0.02)</f>
        <v>#DIV/0!</v>
      </c>
    </row>
    <row r="20" spans="1:21" ht="16.5" customHeight="1" thickBot="1" x14ac:dyDescent="0.25">
      <c r="F20" s="152" t="s">
        <v>17</v>
      </c>
      <c r="G20" s="153"/>
      <c r="H20" s="207" t="e">
        <f>AVERAGE(H17:J19)</f>
        <v>#DIV/0!</v>
      </c>
      <c r="I20" s="208"/>
      <c r="J20" s="209"/>
      <c r="L20" s="196" t="s">
        <v>37</v>
      </c>
      <c r="M20" s="196"/>
      <c r="N20" s="196"/>
      <c r="O20" s="196"/>
      <c r="P20" s="106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96"/>
      <c r="M21" s="196"/>
      <c r="N21" s="196"/>
      <c r="O21" s="196"/>
      <c r="P21" s="109"/>
    </row>
    <row r="22" spans="1:21" ht="31.9" customHeight="1" thickBot="1" x14ac:dyDescent="0.25">
      <c r="A22" s="108" t="s">
        <v>40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" customHeight="1" thickBot="1" x14ac:dyDescent="0.25">
      <c r="A23" s="154" t="s">
        <v>29</v>
      </c>
      <c r="B23" s="155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899999999999999" customHeight="1" x14ac:dyDescent="0.2">
      <c r="A24" s="126" t="s">
        <v>41</v>
      </c>
      <c r="B24" s="127"/>
      <c r="C24" s="100">
        <f>G7+G8+K9</f>
        <v>3690</v>
      </c>
      <c r="D24" s="101">
        <f>H7+H8+L9</f>
        <v>0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00000000000001" customHeight="1" thickBot="1" x14ac:dyDescent="0.25">
      <c r="A25" s="128" t="s">
        <v>42</v>
      </c>
      <c r="B25" s="129"/>
      <c r="C25" s="104">
        <f>M10+M11</f>
        <v>3934</v>
      </c>
      <c r="D25" s="105">
        <f>N10+N11</f>
        <v>0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00000000000001" customHeight="1" thickBot="1" x14ac:dyDescent="0.3">
      <c r="A26" s="130" t="s">
        <v>18</v>
      </c>
      <c r="B26" s="131"/>
      <c r="C26" s="121">
        <f>C24-C25</f>
        <v>-244</v>
      </c>
      <c r="D26" s="12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2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15" customHeight="1" thickBot="1" x14ac:dyDescent="0.3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71"/>
    </row>
    <row r="30" spans="1:21" ht="20.100000000000001" customHeight="1" x14ac:dyDescent="0.2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Q30" s="71"/>
    </row>
    <row r="31" spans="1:21" ht="20.100000000000001" customHeight="1" thickBot="1" x14ac:dyDescent="0.2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8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49" t="s">
        <v>19</v>
      </c>
      <c r="B34" s="150"/>
      <c r="C34" s="150"/>
      <c r="D34" s="150"/>
      <c r="E34" s="150"/>
      <c r="F34" s="151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 x14ac:dyDescent="0.25">
      <c r="A35" s="5" t="s">
        <v>6</v>
      </c>
      <c r="B35" s="189" t="s">
        <v>24</v>
      </c>
      <c r="C35" s="190"/>
      <c r="D35" s="160" t="s">
        <v>23</v>
      </c>
      <c r="E35" s="162"/>
      <c r="F35" s="162"/>
      <c r="G35" s="161"/>
      <c r="H35" s="160" t="s">
        <v>20</v>
      </c>
      <c r="I35" s="161"/>
      <c r="J35" s="162" t="s">
        <v>21</v>
      </c>
      <c r="K35" s="162"/>
      <c r="L35" s="163" t="s">
        <v>3</v>
      </c>
      <c r="M35" s="163"/>
      <c r="N35" s="156" t="s">
        <v>4</v>
      </c>
      <c r="O35" s="157"/>
      <c r="P35" s="62" t="s">
        <v>22</v>
      </c>
    </row>
    <row r="36" spans="1:17" ht="18.75" customHeight="1" thickBot="1" x14ac:dyDescent="0.25">
      <c r="A36" s="63" t="s">
        <v>25</v>
      </c>
      <c r="B36" s="187"/>
      <c r="C36" s="188"/>
      <c r="D36" s="179"/>
      <c r="E36" s="193"/>
      <c r="F36" s="193"/>
      <c r="G36" s="180"/>
      <c r="H36" s="179"/>
      <c r="I36" s="180"/>
      <c r="J36" s="181"/>
      <c r="K36" s="182"/>
      <c r="L36" s="177"/>
      <c r="M36" s="178"/>
      <c r="N36" s="158"/>
      <c r="O36" s="159"/>
      <c r="P36" s="61">
        <f t="shared" ref="P36:P44" si="4">L36-N36</f>
        <v>0</v>
      </c>
    </row>
    <row r="37" spans="1:17" ht="18.75" customHeight="1" thickBot="1" x14ac:dyDescent="0.25">
      <c r="A37" s="64" t="s">
        <v>25</v>
      </c>
      <c r="B37" s="186"/>
      <c r="C37" s="186"/>
      <c r="D37" s="164"/>
      <c r="E37" s="185"/>
      <c r="F37" s="185"/>
      <c r="G37" s="165"/>
      <c r="H37" s="164"/>
      <c r="I37" s="165"/>
      <c r="J37" s="134"/>
      <c r="K37" s="135"/>
      <c r="L37" s="177"/>
      <c r="M37" s="178"/>
      <c r="N37" s="158"/>
      <c r="O37" s="159"/>
      <c r="P37" s="61">
        <f t="shared" si="4"/>
        <v>0</v>
      </c>
    </row>
    <row r="38" spans="1:17" ht="19.149999999999999" customHeight="1" thickBot="1" x14ac:dyDescent="0.25">
      <c r="A38" s="64" t="s">
        <v>25</v>
      </c>
      <c r="B38" s="191"/>
      <c r="C38" s="192"/>
      <c r="D38" s="164"/>
      <c r="E38" s="185"/>
      <c r="F38" s="185"/>
      <c r="G38" s="165"/>
      <c r="H38" s="164"/>
      <c r="I38" s="165"/>
      <c r="J38" s="164"/>
      <c r="K38" s="176"/>
      <c r="L38" s="183"/>
      <c r="M38" s="184"/>
      <c r="N38" s="194"/>
      <c r="O38" s="195"/>
      <c r="P38" s="61">
        <f t="shared" si="4"/>
        <v>0</v>
      </c>
    </row>
    <row r="39" spans="1:17" ht="19.5" customHeight="1" thickBot="1" x14ac:dyDescent="0.25">
      <c r="A39" s="63" t="s">
        <v>25</v>
      </c>
      <c r="B39" s="231"/>
      <c r="C39" s="232"/>
      <c r="D39" s="191"/>
      <c r="E39" s="233"/>
      <c r="F39" s="233"/>
      <c r="G39" s="192"/>
      <c r="H39" s="191"/>
      <c r="I39" s="192"/>
      <c r="J39" s="191"/>
      <c r="K39" s="192"/>
      <c r="L39" s="183"/>
      <c r="M39" s="184"/>
      <c r="N39" s="194"/>
      <c r="O39" s="195"/>
      <c r="P39" s="61">
        <f t="shared" si="4"/>
        <v>0</v>
      </c>
    </row>
    <row r="40" spans="1:17" ht="19.5" customHeight="1" thickBot="1" x14ac:dyDescent="0.25">
      <c r="A40" s="64" t="s">
        <v>25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4"/>
        <v>0</v>
      </c>
    </row>
    <row r="41" spans="1:17" ht="19.5" customHeight="1" thickBot="1" x14ac:dyDescent="0.25">
      <c r="A41" s="64" t="s">
        <v>25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4"/>
        <v>0</v>
      </c>
    </row>
    <row r="42" spans="1:17" ht="19.5" customHeight="1" thickBot="1" x14ac:dyDescent="0.25">
      <c r="A42" s="63" t="s">
        <v>25</v>
      </c>
      <c r="B42" s="231"/>
      <c r="C42" s="232"/>
      <c r="D42" s="191"/>
      <c r="E42" s="233"/>
      <c r="F42" s="233"/>
      <c r="G42" s="192"/>
      <c r="H42" s="191"/>
      <c r="I42" s="192"/>
      <c r="J42" s="191"/>
      <c r="K42" s="192"/>
      <c r="L42" s="183"/>
      <c r="M42" s="184"/>
      <c r="N42" s="194"/>
      <c r="O42" s="195"/>
      <c r="P42" s="61">
        <f t="shared" si="4"/>
        <v>0</v>
      </c>
    </row>
    <row r="43" spans="1:17" ht="19.5" customHeight="1" thickBot="1" x14ac:dyDescent="0.25">
      <c r="A43" s="64" t="s">
        <v>25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4"/>
        <v>0</v>
      </c>
    </row>
    <row r="44" spans="1:17" ht="18.75" customHeight="1" x14ac:dyDescent="0.2">
      <c r="A44" s="64" t="s">
        <v>25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4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AEFF76-E396-4795-B79F-1B9BF88CD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2024-03-26T17:54:34Z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12284900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