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ulvers\Plano, IL\"/>
    </mc:Choice>
  </mc:AlternateContent>
  <xr:revisionPtr revIDLastSave="0" documentId="13_ncr:1_{AE6FFF11-B680-4DA9-A94B-AAFE41D4AA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P32" i="1" l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<sst xmlns="http://schemas.openxmlformats.org/spreadsheetml/2006/main" count="74" uniqueCount="48">
  <si>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</si>
  <si>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</si>
  <si>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</si>
  <si>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</si>
  <si>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</si>
  <si>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</si>
  <si>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</si>
  <si>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</si>
  <si>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</si>
  <si>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</si>
  <si>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</si>
  <si>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</si>
  <si>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</si>
  <si>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</si>
  <si>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</si>
  <si>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</si>
  <si>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</si>
  <si>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</si>
  <si>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</si>
  <si>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</si>
  <si>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</si>
  <si>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</si>
  <si>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</si>
  <si>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</si>
  <si>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</si>
  <si>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</si>
  <si>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</si>
  <si>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</si>
  <si>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</si>
  <si>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</si>
  <si>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</si>
  <si>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</si>
  <si>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</si>
  <si>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</si>
  <si>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</si>
  <si>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</si>
  <si>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</si>
  <si>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</si>
  <si>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</si>
  <si>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</si>
  <si>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</si>
  <si>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EF-1A</t>
  </si>
  <si>
    <t>DINING</t>
  </si>
  <si>
    <t>KITCHEN</t>
  </si>
  <si>
    <t>HOOD 1</t>
  </si>
  <si>
    <t>HOOD 2</t>
  </si>
  <si>
    <t>RESTROOMS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</si>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</sst>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90" zoomScaleNormal="55" zoomScaleSheetLayoutView="90" workbookViewId="0">
      <selection activeCell="H20" sqref="H2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26</v>
      </c>
      <c r="J4" s="139"/>
      <c r="K4" s="144" t="s">
        <v>3</v>
      </c>
      <c r="L4" s="145"/>
      <c r="M4" s="142" t="s">
        <v>4</v>
      </c>
      <c r="N4" s="143"/>
      <c r="O4" s="142" t="s">
        <v>37</v>
      </c>
      <c r="P4" s="143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24</v>
      </c>
      <c r="B6" s="72" t="s">
        <v>42</v>
      </c>
      <c r="C6" s="23">
        <v>6150</v>
      </c>
      <c r="D6" s="24">
        <v>6228</v>
      </c>
      <c r="E6" s="23">
        <f t="shared" ref="E6:F7" si="0">C6-G6</f>
        <v>4400</v>
      </c>
      <c r="F6" s="24">
        <f t="shared" si="0"/>
        <v>4374</v>
      </c>
      <c r="G6" s="25">
        <v>1750</v>
      </c>
      <c r="H6" s="26">
        <v>1854</v>
      </c>
      <c r="I6" s="27">
        <f>G6/C6</f>
        <v>0.28455284552845528</v>
      </c>
      <c r="J6" s="28">
        <f>H6/D6</f>
        <v>0.29768786127167629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25</v>
      </c>
      <c r="B7" s="73" t="s">
        <v>43</v>
      </c>
      <c r="C7" s="35">
        <v>6150</v>
      </c>
      <c r="D7" s="36">
        <v>6222</v>
      </c>
      <c r="E7" s="35">
        <f t="shared" si="0"/>
        <v>4450</v>
      </c>
      <c r="F7" s="36">
        <f t="shared" si="0"/>
        <v>4444</v>
      </c>
      <c r="G7" s="37">
        <v>1700</v>
      </c>
      <c r="H7" s="38">
        <v>1778</v>
      </c>
      <c r="I7" s="39">
        <f t="shared" ref="I7:J7" si="1">G7/C7</f>
        <v>0.27642276422764228</v>
      </c>
      <c r="J7" s="40">
        <f t="shared" si="1"/>
        <v>0.28576020572163291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38</v>
      </c>
      <c r="B8" s="73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1516</v>
      </c>
      <c r="O8" s="45"/>
      <c r="P8" s="46"/>
      <c r="Q8" s="63"/>
      <c r="R8" s="68"/>
    </row>
    <row r="9" spans="1:21" ht="20.100000000000001" customHeight="1" x14ac:dyDescent="0.2">
      <c r="A9" s="75" t="s">
        <v>39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1608</v>
      </c>
      <c r="O9" s="45"/>
      <c r="P9" s="46"/>
      <c r="Q9" s="63"/>
      <c r="R9" s="68"/>
    </row>
    <row r="10" spans="1:21" ht="20.100000000000001" customHeight="1" x14ac:dyDescent="0.2">
      <c r="A10" s="75" t="s">
        <v>40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375</v>
      </c>
      <c r="P10" s="53">
        <v>359</v>
      </c>
      <c r="Q10" s="63"/>
      <c r="R10" s="68"/>
    </row>
    <row r="11" spans="1:21" ht="20.100000000000001" customHeight="1" thickBot="1" x14ac:dyDescent="0.25">
      <c r="A11" s="75" t="s">
        <v>41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>
        <v>72</v>
      </c>
      <c r="Q11" s="63"/>
      <c r="R11" s="68"/>
    </row>
    <row r="12" spans="1:21" ht="20.100000000000001" customHeight="1" thickBot="1" x14ac:dyDescent="0.25">
      <c r="A12" s="104" t="s">
        <v>27</v>
      </c>
      <c r="B12" s="105"/>
      <c r="C12" s="76">
        <f t="shared" ref="C12:H12" si="2">SUM(C6:C11)</f>
        <v>12300</v>
      </c>
      <c r="D12" s="77">
        <f t="shared" si="2"/>
        <v>12450</v>
      </c>
      <c r="E12" s="76">
        <f t="shared" si="2"/>
        <v>8850</v>
      </c>
      <c r="F12" s="77">
        <f t="shared" si="2"/>
        <v>8818</v>
      </c>
      <c r="G12" s="78">
        <f t="shared" si="2"/>
        <v>3450</v>
      </c>
      <c r="H12" s="79">
        <f t="shared" si="2"/>
        <v>3632</v>
      </c>
      <c r="I12" s="80"/>
      <c r="J12" s="81"/>
      <c r="K12" s="78">
        <f t="shared" ref="K12:P12" si="3">SUM(K6:K11)</f>
        <v>0</v>
      </c>
      <c r="L12" s="79">
        <f t="shared" si="3"/>
        <v>0</v>
      </c>
      <c r="M12" s="103">
        <f t="shared" si="3"/>
        <v>3000</v>
      </c>
      <c r="N12" s="82">
        <f t="shared" si="3"/>
        <v>3124</v>
      </c>
      <c r="O12" s="83">
        <f t="shared" si="3"/>
        <v>450</v>
      </c>
      <c r="P12" s="84">
        <f t="shared" si="3"/>
        <v>431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28</v>
      </c>
      <c r="B14" s="85"/>
      <c r="C14" s="85"/>
      <c r="D14" s="85"/>
      <c r="F14" s="197" t="s">
        <v>10</v>
      </c>
      <c r="G14" s="198"/>
      <c r="H14" s="171" t="s">
        <v>31</v>
      </c>
      <c r="I14" s="172"/>
      <c r="J14" s="173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89" t="s">
        <v>27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36</v>
      </c>
      <c r="M15" s="168"/>
      <c r="N15" s="168"/>
      <c r="O15" s="168"/>
      <c r="P15" s="100">
        <f>IF(R14=TRUE, 1, 0)</f>
        <v>1</v>
      </c>
    </row>
    <row r="16" spans="1:21" ht="18.75" customHeight="1" x14ac:dyDescent="0.2">
      <c r="A16" s="191" t="s">
        <v>30</v>
      </c>
      <c r="B16" s="192"/>
      <c r="C16" s="90">
        <f>G12+K12</f>
        <v>3450</v>
      </c>
      <c r="D16" s="91">
        <f>H12+L12</f>
        <v>3632</v>
      </c>
      <c r="F16" s="120" t="s">
        <v>11</v>
      </c>
      <c r="G16" s="121"/>
      <c r="H16" s="180">
        <v>6.0000000000000001E-3</v>
      </c>
      <c r="I16" s="181"/>
      <c r="J16" s="182"/>
      <c r="L16" s="169"/>
      <c r="M16" s="169"/>
      <c r="N16" s="169"/>
      <c r="O16" s="169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5">
      <c r="A17" s="193" t="s">
        <v>29</v>
      </c>
      <c r="B17" s="194"/>
      <c r="C17" s="94">
        <f>M12+O12</f>
        <v>3450</v>
      </c>
      <c r="D17" s="95">
        <f>N12+P12</f>
        <v>3555</v>
      </c>
      <c r="F17" s="122" t="s">
        <v>12</v>
      </c>
      <c r="G17" s="123"/>
      <c r="H17" s="183">
        <v>6.0000000000000001E-3</v>
      </c>
      <c r="I17" s="184"/>
      <c r="J17" s="185"/>
      <c r="L17" s="170" t="s">
        <v>34</v>
      </c>
      <c r="M17" s="170"/>
      <c r="N17" s="170"/>
      <c r="O17" s="170"/>
      <c r="P17" s="101">
        <f>IF(R16=TRUE, 1, 0)</f>
        <v>1</v>
      </c>
    </row>
    <row r="18" spans="1:18" ht="18.75" customHeight="1" thickBot="1" x14ac:dyDescent="0.3">
      <c r="A18" s="195" t="s">
        <v>16</v>
      </c>
      <c r="B18" s="196"/>
      <c r="C18" s="92">
        <f>C16-C17</f>
        <v>0</v>
      </c>
      <c r="D18" s="93">
        <f>D16-D17</f>
        <v>77</v>
      </c>
      <c r="F18" s="201" t="s">
        <v>13</v>
      </c>
      <c r="G18" s="202"/>
      <c r="H18" s="186">
        <v>5.0000000000000001E-3</v>
      </c>
      <c r="I18" s="187"/>
      <c r="J18" s="188"/>
      <c r="L18" s="169"/>
      <c r="M18" s="169"/>
      <c r="N18" s="169"/>
      <c r="O18" s="169"/>
      <c r="P18" s="102"/>
      <c r="R18" s="1" t="b">
        <f>AND(H19&gt;=-0.02, H19&lt;=0.02)</f>
        <v>1</v>
      </c>
    </row>
    <row r="19" spans="1:18" ht="16.5" customHeight="1" thickBot="1" x14ac:dyDescent="0.25">
      <c r="F19" s="136" t="s">
        <v>14</v>
      </c>
      <c r="G19" s="137"/>
      <c r="H19" s="177">
        <v>5.5999999999999999E-3</v>
      </c>
      <c r="I19" s="178"/>
      <c r="J19" s="179"/>
      <c r="L19" s="166" t="s">
        <v>35</v>
      </c>
      <c r="M19" s="166"/>
      <c r="N19" s="166"/>
      <c r="O19" s="166"/>
      <c r="P19" s="96">
        <f>IF(R18=TRUE, 1, 0)</f>
        <v>1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25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33" t="s">
        <v>17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6</v>
      </c>
      <c r="B29" s="159" t="s">
        <v>22</v>
      </c>
      <c r="C29" s="160"/>
      <c r="D29" s="114" t="s">
        <v>21</v>
      </c>
      <c r="E29" s="116"/>
      <c r="F29" s="116"/>
      <c r="G29" s="115"/>
      <c r="H29" s="114" t="s">
        <v>18</v>
      </c>
      <c r="I29" s="115"/>
      <c r="J29" s="116" t="s">
        <v>19</v>
      </c>
      <c r="K29" s="116"/>
      <c r="L29" s="117" t="s">
        <v>3</v>
      </c>
      <c r="M29" s="117"/>
      <c r="N29" s="110" t="s">
        <v>4</v>
      </c>
      <c r="O29" s="111"/>
      <c r="P29" s="60" t="s">
        <v>20</v>
      </c>
    </row>
    <row r="30" spans="1:18" ht="18.75" customHeight="1" thickBot="1" x14ac:dyDescent="0.25">
      <c r="A30" s="61" t="s">
        <v>23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4">L30-N30</f>
        <v>0</v>
      </c>
    </row>
    <row r="31" spans="1:18" ht="18.75" customHeight="1" thickBot="1" x14ac:dyDescent="0.25">
      <c r="A31" s="62" t="s">
        <v>23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4"/>
        <v>0</v>
      </c>
    </row>
    <row r="32" spans="1:18" ht="19.149999999999999" customHeight="1" thickBot="1" x14ac:dyDescent="0.25">
      <c r="A32" s="62" t="s">
        <v>23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25">
      <c r="A33" s="61" t="s">
        <v>23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25">
      <c r="A34" s="62" t="s">
        <v>23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25">
      <c r="A35" s="62" t="s">
        <v>23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25">
      <c r="A36" s="61" t="s">
        <v>23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4"/>
        <v>0</v>
      </c>
    </row>
    <row r="37" spans="1:16" ht="19.5" customHeight="1" thickBot="1" x14ac:dyDescent="0.25">
      <c r="A37" s="62" t="s">
        <v>23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 ht="18.75" customHeight="1" x14ac:dyDescent="0.2">
      <c r="A38" s="62" t="s">
        <v>23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4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828B21-96F9-461F-AE77-C47EF6551D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2023-07-18T18:27:17Z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