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232B20BF-6DE0-40A7-84E2-AB47C5EEB5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<sst xmlns="http://schemas.openxmlformats.org/spreadsheetml/2006/main" count="76" uniqueCount="50">
  <si>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</si>
  <si>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</si>
  <si>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</si>
  <si>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</si>
  <si>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</si>
  <si>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</si>
  <si>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</si>
  <si>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</si>
  <si>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</si>
  <si>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</si>
  <si>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</si>
  <si>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</si>
  <si>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</si>
  <si>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</si>
  <si>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</si>
  <si>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</si>
  <si>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</si>
  <si>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</si>
  <si>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</si>
  <si>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</si>
  <si>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</si>
  <si>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</si>
  <si>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</si>
  <si>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</si>
  <si>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</si>
  <si>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</si>
  <si>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</si>
  <si>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</si>
  <si>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</si>
  <si>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</si>
  <si>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</si>
  <si>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</si>
  <si>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</si>
  <si>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</si>
  <si>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</si>
  <si>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</si>
  <si>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</si>
  <si>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</si>
  <si>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PRV-1</t>
  </si>
  <si>
    <t>PRV-2</t>
  </si>
  <si>
    <t>PRV-3</t>
  </si>
  <si>
    <t>DINING</t>
  </si>
  <si>
    <t>KITCHEN</t>
  </si>
  <si>
    <t>RESTROOMS</t>
  </si>
  <si>
    <t>HD1 GRIDDLE</t>
  </si>
  <si>
    <t>HD2 FRYERS</t>
  </si>
  <si>
    <t>EF-1A</t>
  </si>
  <si>
    <t>TOILET</t>
  </si>
  <si>
    <t>EF4</t>
  </si>
  <si>
    <t xml:space="preserve">MOP SINK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</si>
</sst>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Normal="55" zoomScaleSheetLayoutView="100" workbookViewId="0">
      <selection activeCell="H7" sqref="H7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32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26</v>
      </c>
      <c r="J4" s="137"/>
      <c r="K4" s="142" t="s">
        <v>3</v>
      </c>
      <c r="L4" s="143"/>
      <c r="M4" s="140" t="s">
        <v>4</v>
      </c>
      <c r="N4" s="141"/>
      <c r="O4" s="140" t="s">
        <v>37</v>
      </c>
      <c r="P4" s="141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24</v>
      </c>
      <c r="B6" s="70" t="s">
        <v>41</v>
      </c>
      <c r="C6" s="23">
        <v>6075</v>
      </c>
      <c r="D6" s="24">
        <v>6032</v>
      </c>
      <c r="E6" s="23">
        <f t="shared" ref="E6:F7" si="0">C6-G6</f>
        <v>4375</v>
      </c>
      <c r="F6" s="24">
        <f t="shared" si="0"/>
        <v>4216</v>
      </c>
      <c r="G6" s="25">
        <v>1700</v>
      </c>
      <c r="H6" s="26">
        <v>1816</v>
      </c>
      <c r="I6" s="27">
        <f>G6/C6</f>
        <v>0.27983539094650206</v>
      </c>
      <c r="J6" s="28">
        <f>H6/D6</f>
        <v>0.30106100795755969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25</v>
      </c>
      <c r="B7" s="71" t="s">
        <v>42</v>
      </c>
      <c r="C7" s="35">
        <v>5250</v>
      </c>
      <c r="D7" s="36">
        <v>5088</v>
      </c>
      <c r="E7" s="35">
        <f t="shared" si="0"/>
        <v>3625</v>
      </c>
      <c r="F7" s="36">
        <f t="shared" si="0"/>
        <v>3397</v>
      </c>
      <c r="G7" s="37">
        <v>1625</v>
      </c>
      <c r="H7" s="38">
        <v>1691</v>
      </c>
      <c r="I7" s="39">
        <f t="shared" ref="I7:J7" si="1">G7/C7</f>
        <v>0.30952380952380953</v>
      </c>
      <c r="J7" s="40">
        <f t="shared" si="1"/>
        <v>0.33235062893081763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38</v>
      </c>
      <c r="B8" s="71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41"/>
      <c r="N8" s="42"/>
      <c r="O8" s="50">
        <v>150</v>
      </c>
      <c r="P8" s="51">
        <v>160</v>
      </c>
      <c r="Q8" s="61"/>
      <c r="R8" s="66"/>
    </row>
    <row r="9" spans="1:21" ht="20.100000000000001" customHeight="1" x14ac:dyDescent="0.25">
      <c r="A9" s="73" t="s">
        <v>39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1456</v>
      </c>
      <c r="O9" s="45"/>
      <c r="P9" s="46"/>
      <c r="Q9" s="61"/>
      <c r="R9" s="66"/>
    </row>
    <row r="10" spans="1:21" ht="20.100000000000001" customHeight="1" x14ac:dyDescent="0.25">
      <c r="A10" s="73" t="s">
        <v>40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1500</v>
      </c>
      <c r="N10" s="51">
        <v>1568</v>
      </c>
      <c r="O10" s="45"/>
      <c r="P10" s="46"/>
      <c r="Q10" s="61"/>
      <c r="R10" s="66"/>
    </row>
    <row r="11" spans="1:21" ht="20.100000000000001" customHeight="1" x14ac:dyDescent="0.25">
      <c r="A11" s="73" t="s">
        <v>48</v>
      </c>
      <c r="B11" s="71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75</v>
      </c>
      <c r="N11" s="204">
        <v>141</v>
      </c>
      <c r="O11" s="43"/>
      <c r="P11" s="205"/>
      <c r="Q11" s="61"/>
      <c r="R11" s="66"/>
    </row>
    <row r="12" spans="1:21" ht="20.100000000000001" customHeight="1" thickBot="1" x14ac:dyDescent="0.3">
      <c r="A12" s="73" t="s">
        <v>46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75</v>
      </c>
      <c r="P12" s="51">
        <v>142</v>
      </c>
      <c r="Q12" s="61"/>
      <c r="R12" s="66"/>
    </row>
    <row r="13" spans="1:21" ht="20.100000000000001" customHeight="1" thickBot="1" x14ac:dyDescent="0.3">
      <c r="A13" s="102" t="s">
        <v>27</v>
      </c>
      <c r="B13" s="103"/>
      <c r="C13" s="74">
        <f t="shared" ref="C13:H13" si="2">SUM(C6:C12)</f>
        <v>11325</v>
      </c>
      <c r="D13" s="75">
        <f t="shared" si="2"/>
        <v>11120</v>
      </c>
      <c r="E13" s="74">
        <f t="shared" si="2"/>
        <v>8000</v>
      </c>
      <c r="F13" s="75">
        <f t="shared" si="2"/>
        <v>7613</v>
      </c>
      <c r="G13" s="76">
        <f t="shared" si="2"/>
        <v>3325</v>
      </c>
      <c r="H13" s="77">
        <f t="shared" si="2"/>
        <v>3507</v>
      </c>
      <c r="I13" s="78"/>
      <c r="J13" s="79"/>
      <c r="K13" s="76">
        <f t="shared" ref="K13:P13" si="3">SUM(K6:K12)</f>
        <v>0</v>
      </c>
      <c r="L13" s="77">
        <f t="shared" si="3"/>
        <v>0</v>
      </c>
      <c r="M13" s="101">
        <f t="shared" si="3"/>
        <v>3075</v>
      </c>
      <c r="N13" s="80">
        <f t="shared" si="3"/>
        <v>3165</v>
      </c>
      <c r="O13" s="81">
        <f t="shared" si="3"/>
        <v>225</v>
      </c>
      <c r="P13" s="82">
        <f t="shared" si="3"/>
        <v>302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28</v>
      </c>
      <c r="B15" s="83"/>
      <c r="C15" s="83"/>
      <c r="D15" s="83"/>
      <c r="F15" s="195" t="s">
        <v>10</v>
      </c>
      <c r="G15" s="196"/>
      <c r="H15" s="169" t="s">
        <v>31</v>
      </c>
      <c r="I15" s="170"/>
      <c r="J15" s="171"/>
      <c r="L15" s="95" t="s">
        <v>33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87" t="s">
        <v>27</v>
      </c>
      <c r="B16" s="188"/>
      <c r="C16" s="86" t="s">
        <v>7</v>
      </c>
      <c r="D16" s="87" t="s">
        <v>8</v>
      </c>
      <c r="F16" s="197"/>
      <c r="G16" s="198"/>
      <c r="H16" s="172"/>
      <c r="I16" s="173"/>
      <c r="J16" s="174"/>
      <c r="L16" s="166" t="s">
        <v>36</v>
      </c>
      <c r="M16" s="166"/>
      <c r="N16" s="166"/>
      <c r="O16" s="166"/>
      <c r="P16" s="98">
        <f>IF(R15=TRUE, 1, 0)</f>
        <v>1</v>
      </c>
    </row>
    <row r="17" spans="1:21" ht="18.75" customHeight="1" x14ac:dyDescent="0.25">
      <c r="A17" s="189" t="s">
        <v>30</v>
      </c>
      <c r="B17" s="190"/>
      <c r="C17" s="88">
        <f>G13+K13</f>
        <v>3325</v>
      </c>
      <c r="D17" s="89">
        <f>H13+L13</f>
        <v>3507</v>
      </c>
      <c r="F17" s="118" t="s">
        <v>11</v>
      </c>
      <c r="G17" s="119"/>
      <c r="H17" s="178">
        <v>4.0000000000000001E-3</v>
      </c>
      <c r="I17" s="179"/>
      <c r="J17" s="180"/>
      <c r="L17" s="167"/>
      <c r="M17" s="167"/>
      <c r="N17" s="167"/>
      <c r="O17" s="167"/>
      <c r="P17" s="100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191" t="s">
        <v>29</v>
      </c>
      <c r="B18" s="192"/>
      <c r="C18" s="92">
        <f>M13+O13</f>
        <v>3300</v>
      </c>
      <c r="D18" s="93">
        <f>N13+P13</f>
        <v>3467</v>
      </c>
      <c r="F18" s="120" t="s">
        <v>12</v>
      </c>
      <c r="G18" s="121"/>
      <c r="H18" s="181">
        <v>2E-3</v>
      </c>
      <c r="I18" s="182"/>
      <c r="J18" s="183"/>
      <c r="L18" s="168" t="s">
        <v>34</v>
      </c>
      <c r="M18" s="168"/>
      <c r="N18" s="168"/>
      <c r="O18" s="168"/>
      <c r="P18" s="99">
        <f>IF(R17=TRUE, 1, 0)</f>
        <v>1</v>
      </c>
    </row>
    <row r="19" spans="1:21" ht="18.75" customHeight="1" thickBot="1" x14ac:dyDescent="0.35">
      <c r="A19" s="193" t="s">
        <v>16</v>
      </c>
      <c r="B19" s="194"/>
      <c r="C19" s="90">
        <f>C17-C18</f>
        <v>25</v>
      </c>
      <c r="D19" s="91">
        <f>D17-D18</f>
        <v>40</v>
      </c>
      <c r="F19" s="199" t="s">
        <v>13</v>
      </c>
      <c r="G19" s="200"/>
      <c r="H19" s="184">
        <v>4.0000000000000001E-3</v>
      </c>
      <c r="I19" s="185"/>
      <c r="J19" s="186"/>
      <c r="L19" s="167"/>
      <c r="M19" s="167"/>
      <c r="N19" s="167"/>
      <c r="O19" s="167"/>
      <c r="P19" s="100"/>
      <c r="R19" s="1" t="b">
        <f>AND(H20&gt;=-0.02, H20&lt;=0.02)</f>
        <v>1</v>
      </c>
    </row>
    <row r="20" spans="1:21" ht="16.5" customHeight="1" thickBot="1" x14ac:dyDescent="0.3">
      <c r="F20" s="134" t="s">
        <v>14</v>
      </c>
      <c r="G20" s="135"/>
      <c r="H20" s="175">
        <f>AVERAGE(H17:J19)</f>
        <v>3.3333333333333335E-3</v>
      </c>
      <c r="I20" s="176"/>
      <c r="J20" s="177"/>
      <c r="L20" s="164" t="s">
        <v>35</v>
      </c>
      <c r="M20" s="164"/>
      <c r="N20" s="164"/>
      <c r="O20" s="164"/>
      <c r="P20" s="94">
        <f>IF(R19=TRUE, 1, 0)</f>
        <v>1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64"/>
      <c r="M21" s="164"/>
      <c r="N21" s="164"/>
      <c r="O21" s="164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22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4"/>
      <c r="Q24" s="67"/>
    </row>
    <row r="25" spans="1:21" ht="20.100000000000001" customHeight="1" x14ac:dyDescent="0.25">
      <c r="A25" s="125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7"/>
      <c r="Q25" s="67"/>
    </row>
    <row r="26" spans="1:21" ht="20.100000000000001" customHeight="1" thickBot="1" x14ac:dyDescent="0.3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30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31" t="s">
        <v>17</v>
      </c>
      <c r="B29" s="132"/>
      <c r="C29" s="132"/>
      <c r="D29" s="132"/>
      <c r="E29" s="132"/>
      <c r="F29" s="133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57" t="s">
        <v>22</v>
      </c>
      <c r="C30" s="158"/>
      <c r="D30" s="112" t="s">
        <v>21</v>
      </c>
      <c r="E30" s="114"/>
      <c r="F30" s="114"/>
      <c r="G30" s="113"/>
      <c r="H30" s="112" t="s">
        <v>18</v>
      </c>
      <c r="I30" s="113"/>
      <c r="J30" s="114" t="s">
        <v>19</v>
      </c>
      <c r="K30" s="114"/>
      <c r="L30" s="115" t="s">
        <v>3</v>
      </c>
      <c r="M30" s="115"/>
      <c r="N30" s="108" t="s">
        <v>4</v>
      </c>
      <c r="O30" s="109"/>
      <c r="P30" s="58" t="s">
        <v>20</v>
      </c>
    </row>
    <row r="31" spans="1:21" ht="18.75" customHeight="1" thickBot="1" x14ac:dyDescent="0.3">
      <c r="A31" s="59" t="s">
        <v>23</v>
      </c>
      <c r="B31" s="155"/>
      <c r="C31" s="156"/>
      <c r="D31" s="147"/>
      <c r="E31" s="161"/>
      <c r="F31" s="161"/>
      <c r="G31" s="148"/>
      <c r="H31" s="147"/>
      <c r="I31" s="148"/>
      <c r="J31" s="149"/>
      <c r="K31" s="150"/>
      <c r="L31" s="106"/>
      <c r="M31" s="107"/>
      <c r="N31" s="110"/>
      <c r="O31" s="111"/>
      <c r="P31" s="57">
        <f t="shared" ref="P31:P39" si="4">L31-N31</f>
        <v>0</v>
      </c>
    </row>
    <row r="32" spans="1:21" ht="18.75" customHeight="1" thickBot="1" x14ac:dyDescent="0.3">
      <c r="A32" s="60" t="s">
        <v>23</v>
      </c>
      <c r="B32" s="154"/>
      <c r="C32" s="154"/>
      <c r="D32" s="116"/>
      <c r="E32" s="153"/>
      <c r="F32" s="153"/>
      <c r="G32" s="117"/>
      <c r="H32" s="116"/>
      <c r="I32" s="117"/>
      <c r="J32" s="104"/>
      <c r="K32" s="105"/>
      <c r="L32" s="106"/>
      <c r="M32" s="107"/>
      <c r="N32" s="110"/>
      <c r="O32" s="111"/>
      <c r="P32" s="57">
        <f t="shared" si="4"/>
        <v>0</v>
      </c>
    </row>
    <row r="33" spans="1:16" ht="19.2" customHeight="1" thickBot="1" x14ac:dyDescent="0.3">
      <c r="A33" s="60" t="s">
        <v>23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46"/>
      <c r="L33" s="151"/>
      <c r="M33" s="152"/>
      <c r="N33" s="162"/>
      <c r="O33" s="163"/>
      <c r="P33" s="57">
        <f t="shared" si="4"/>
        <v>0</v>
      </c>
    </row>
    <row r="34" spans="1:16" ht="19.5" customHeight="1" thickBot="1" x14ac:dyDescent="0.3">
      <c r="A34" s="59" t="s">
        <v>23</v>
      </c>
      <c r="B34" s="201"/>
      <c r="C34" s="202"/>
      <c r="D34" s="159"/>
      <c r="E34" s="203"/>
      <c r="F34" s="203"/>
      <c r="G34" s="160"/>
      <c r="H34" s="159"/>
      <c r="I34" s="160"/>
      <c r="J34" s="159"/>
      <c r="K34" s="160"/>
      <c r="L34" s="151"/>
      <c r="M34" s="152"/>
      <c r="N34" s="162"/>
      <c r="O34" s="163"/>
      <c r="P34" s="57">
        <f t="shared" si="4"/>
        <v>0</v>
      </c>
    </row>
    <row r="35" spans="1:16" ht="19.5" customHeight="1" thickBot="1" x14ac:dyDescent="0.3">
      <c r="A35" s="60" t="s">
        <v>23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4"/>
        <v>0</v>
      </c>
    </row>
    <row r="36" spans="1:16" ht="19.5" customHeight="1" thickBot="1" x14ac:dyDescent="0.3">
      <c r="A36" s="60" t="s">
        <v>23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4"/>
        <v>0</v>
      </c>
    </row>
    <row r="37" spans="1:16" ht="19.5" customHeight="1" thickBot="1" x14ac:dyDescent="0.3">
      <c r="A37" s="59" t="s">
        <v>23</v>
      </c>
      <c r="B37" s="201"/>
      <c r="C37" s="202"/>
      <c r="D37" s="159"/>
      <c r="E37" s="203"/>
      <c r="F37" s="203"/>
      <c r="G37" s="160"/>
      <c r="H37" s="159"/>
      <c r="I37" s="160"/>
      <c r="J37" s="159"/>
      <c r="K37" s="160"/>
      <c r="L37" s="151"/>
      <c r="M37" s="152"/>
      <c r="N37" s="162"/>
      <c r="O37" s="163"/>
      <c r="P37" s="57">
        <f t="shared" si="4"/>
        <v>0</v>
      </c>
    </row>
    <row r="38" spans="1:16" ht="19.5" customHeight="1" thickBot="1" x14ac:dyDescent="0.3">
      <c r="A38" s="60" t="s">
        <v>23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4"/>
        <v>0</v>
      </c>
    </row>
    <row r="39" spans="1:16" ht="18.75" customHeight="1" x14ac:dyDescent="0.25">
      <c r="A39" s="60" t="s">
        <v>23</v>
      </c>
      <c r="B39" s="159"/>
      <c r="C39" s="160"/>
      <c r="D39" s="116"/>
      <c r="E39" s="153"/>
      <c r="F39" s="153"/>
      <c r="G39" s="117"/>
      <c r="H39" s="116"/>
      <c r="I39" s="117"/>
      <c r="J39" s="116"/>
      <c r="K39" s="117"/>
      <c r="L39" s="151"/>
      <c r="M39" s="152"/>
      <c r="N39" s="162"/>
      <c r="O39" s="163"/>
      <c r="P39" s="57">
        <f t="shared" si="4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2023-03-23T14:39:06Z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