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470/PROJECT DOCUMENTS/"/>
    </mc:Choice>
  </mc:AlternateContent>
  <xr:revisionPtr revIDLastSave="57" documentId="14_{2F2F6DA1-576A-4E94-A3AD-E98CE017FFA1}" xr6:coauthVersionLast="47" xr6:coauthVersionMax="47" xr10:uidLastSave="{5B953F86-E32C-464C-BB68-C4B53D303796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<sst xmlns="http://schemas.openxmlformats.org/spreadsheetml/2006/main" count="77" uniqueCount="50">
  <si>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</si>
  <si>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</si>
  <si>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</si>
  <si>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</si>
  <si>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</si>
  <si>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</si>
  <si>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</si>
  <si>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</si>
  <si>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</si>
  <si>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</si>
  <si>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</si>
  <si>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</si>
  <si>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</si>
  <si>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</si>
  <si>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</si>
  <si>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</si>
  <si>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 ROOM</t>
  </si>
  <si>
    <t>MUA-1</t>
  </si>
  <si>
    <t>HOOD MUA</t>
  </si>
  <si>
    <t xml:space="preserve"> </t>
  </si>
  <si>
    <t>EF-1</t>
  </si>
  <si>
    <t xml:space="preserve">HOOD FAN 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</si>
  <si>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</si>
  <si>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</si>
  <si>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</si>
  <si>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</si>
  <si>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</si>
  <si>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</si>
  <si>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</si>
  <si>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</si>
  <si>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</si>
  <si>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</si>
  <si>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</si>
  <si>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</si>
  <si>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</si>
  <si>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</si>
  <si>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</si>
  <si>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</si>
  <si>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</si>
  <si>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</si>
  <si>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</si>
  <si>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</si>
  <si>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</si>
  <si>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</si>
  <si>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</si>
  <si>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</si>
  <si>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</si>
  <si>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CAPTIVE-AIRE</t>
  </si>
  <si>
    <t>CAPTRATE SOLO / 9 / 16X16"</t>
  </si>
  <si>
    <t>A1-D.250-15D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</si>
</sst>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topLeftCell="A26" zoomScaleNormal="100" zoomScaleSheetLayoutView="80" workbookViewId="0">
      <selection activeCell="A30" sqref="A30"/>
    </sheetView>
  </sheetViews>
  <sheetFormatPr defaultColWidth="9.140625" defaultRowHeight="12.6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3400</v>
      </c>
      <c r="D6" s="24">
        <v>3430</v>
      </c>
      <c r="E6" s="23">
        <v>2650</v>
      </c>
      <c r="F6" s="24">
        <v>2642</v>
      </c>
      <c r="G6" s="25">
        <v>750</v>
      </c>
      <c r="H6" s="26">
        <v>788</v>
      </c>
      <c r="I6" s="27">
        <f>G6/C6</f>
        <v>0.22058823529411764</v>
      </c>
      <c r="J6" s="28">
        <f>H6/D6</f>
        <v>0.22973760932944606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4000</v>
      </c>
      <c r="D7" s="36">
        <v>3951</v>
      </c>
      <c r="E7" s="35">
        <v>3250</v>
      </c>
      <c r="F7" s="36">
        <v>3236</v>
      </c>
      <c r="G7" s="37">
        <v>750</v>
      </c>
      <c r="H7" s="38">
        <v>715</v>
      </c>
      <c r="I7" s="39">
        <f t="shared" ref="I7:J7" si="0">G7/C7</f>
        <v>0.1875</v>
      </c>
      <c r="J7" s="40">
        <f t="shared" si="0"/>
        <v>0.18096684383700329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1950</v>
      </c>
      <c r="L8" s="38">
        <v>1932</v>
      </c>
      <c r="M8" s="43"/>
      <c r="N8" s="44"/>
      <c r="O8" s="45"/>
      <c r="P8" s="46"/>
      <c r="Q8" s="54"/>
      <c r="R8" s="68"/>
    </row>
    <row r="9" spans="1:21" ht="20.100000000000001" customHeight="1">
      <c r="A9" s="75" t="s">
        <v>20</v>
      </c>
      <c r="B9" s="73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3224</v>
      </c>
      <c r="O9" s="45"/>
      <c r="P9" s="46"/>
      <c r="Q9" s="63"/>
      <c r="R9" s="68"/>
    </row>
    <row r="10" spans="1:21" ht="20.100000000000001" customHeight="1" thickBot="1">
      <c r="A10" s="75" t="s">
        <v>22</v>
      </c>
      <c r="B10" s="73" t="s">
        <v>23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152</v>
      </c>
      <c r="Q10" s="63"/>
      <c r="R10" s="68"/>
    </row>
    <row r="11" spans="1:21" ht="20.100000000000001" customHeight="1" thickBot="1">
      <c r="A11" s="104" t="s">
        <v>24</v>
      </c>
      <c r="B11" s="105"/>
      <c r="C11" s="76">
        <f t="shared" ref="C11:H11" si="1">SUM(C6:C10)</f>
        <v>7400</v>
      </c>
      <c r="D11" s="77">
        <f t="shared" si="1"/>
        <v>7381</v>
      </c>
      <c r="E11" s="76">
        <f t="shared" si="1"/>
        <v>5900</v>
      </c>
      <c r="F11" s="77">
        <f t="shared" si="1"/>
        <v>5878</v>
      </c>
      <c r="G11" s="78">
        <f t="shared" si="1"/>
        <v>1500</v>
      </c>
      <c r="H11" s="79">
        <f t="shared" si="1"/>
        <v>1503</v>
      </c>
      <c r="I11" s="80"/>
      <c r="J11" s="81"/>
      <c r="K11" s="78">
        <f t="shared" ref="K11:P11" si="2">SUM(K6:K10)</f>
        <v>1950</v>
      </c>
      <c r="L11" s="79">
        <f t="shared" si="2"/>
        <v>1932</v>
      </c>
      <c r="M11" s="103">
        <f t="shared" si="2"/>
        <v>3200</v>
      </c>
      <c r="N11" s="82">
        <f t="shared" si="2"/>
        <v>3224</v>
      </c>
      <c r="O11" s="83">
        <f t="shared" si="2"/>
        <v>150</v>
      </c>
      <c r="P11" s="84">
        <f t="shared" si="2"/>
        <v>152</v>
      </c>
      <c r="Q11" s="54"/>
      <c r="R11" s="68"/>
    </row>
    <row r="12" spans="1:21" ht="20.100000000000001" customHeight="1" thickBot="1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>
      <c r="A13" s="98" t="s">
        <v>25</v>
      </c>
      <c r="B13" s="85"/>
      <c r="C13" s="85"/>
      <c r="D13" s="85"/>
      <c r="F13" s="197" t="s">
        <v>26</v>
      </c>
      <c r="G13" s="198"/>
      <c r="H13" s="171" t="s">
        <v>27</v>
      </c>
      <c r="I13" s="172"/>
      <c r="J13" s="173"/>
      <c r="L13" s="97" t="s">
        <v>28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89" t="s">
        <v>24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29</v>
      </c>
      <c r="M14" s="168"/>
      <c r="N14" s="168"/>
      <c r="O14" s="168"/>
      <c r="P14" s="100">
        <f>IF(R13=TRUE, 1, 0)</f>
        <v>1</v>
      </c>
    </row>
    <row r="15" spans="1:21" ht="18.75" customHeight="1">
      <c r="A15" s="191" t="s">
        <v>30</v>
      </c>
      <c r="B15" s="192"/>
      <c r="C15" s="90">
        <f>G11+K11</f>
        <v>3450</v>
      </c>
      <c r="D15" s="91">
        <f>H11+L11</f>
        <v>3435</v>
      </c>
      <c r="F15" s="120" t="s">
        <v>31</v>
      </c>
      <c r="G15" s="121"/>
      <c r="H15" s="180">
        <v>5.0000000000000001E-4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>
      <c r="A16" s="193" t="s">
        <v>32</v>
      </c>
      <c r="B16" s="194"/>
      <c r="C16" s="94">
        <f>M11+O11</f>
        <v>3350</v>
      </c>
      <c r="D16" s="95">
        <f>N11+P11</f>
        <v>3376</v>
      </c>
      <c r="F16" s="122" t="s">
        <v>33</v>
      </c>
      <c r="G16" s="123"/>
      <c r="H16" s="183">
        <v>2.9999999999999997E-4</v>
      </c>
      <c r="I16" s="184"/>
      <c r="J16" s="185"/>
      <c r="L16" s="170" t="s">
        <v>34</v>
      </c>
      <c r="M16" s="170"/>
      <c r="N16" s="170"/>
      <c r="O16" s="170"/>
      <c r="P16" s="101">
        <f>IF(R15=TRUE, 1, 0)</f>
        <v>1</v>
      </c>
    </row>
    <row r="17" spans="1:18" ht="18.75" customHeight="1" thickBot="1">
      <c r="A17" s="195" t="s">
        <v>35</v>
      </c>
      <c r="B17" s="196"/>
      <c r="C17" s="92">
        <f>C15-C16</f>
        <v>100</v>
      </c>
      <c r="D17" s="93">
        <f>D15-D16</f>
        <v>59</v>
      </c>
      <c r="F17" s="201" t="s">
        <v>36</v>
      </c>
      <c r="G17" s="202"/>
      <c r="H17" s="186">
        <v>1.4E-2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>
      <c r="F18" s="136" t="s">
        <v>37</v>
      </c>
      <c r="G18" s="137"/>
      <c r="H18" s="177">
        <f>AVERAGE(H15:J17)</f>
        <v>4.9333333333333338E-3</v>
      </c>
      <c r="I18" s="178"/>
      <c r="J18" s="179"/>
      <c r="L18" s="166" t="s">
        <v>38</v>
      </c>
      <c r="M18" s="166"/>
      <c r="N18" s="166"/>
      <c r="O18" s="166"/>
      <c r="P18" s="96">
        <f>IF(R17=TRUE, 1, 0)</f>
        <v>1</v>
      </c>
    </row>
    <row r="19" spans="1:18" ht="13.7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>
      <c r="A21" s="3" t="s">
        <v>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2.9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33" t="s">
        <v>40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>
      <c r="A28" s="5" t="s">
        <v>9</v>
      </c>
      <c r="B28" s="159" t="s">
        <v>41</v>
      </c>
      <c r="C28" s="160"/>
      <c r="D28" s="114" t="s">
        <v>42</v>
      </c>
      <c r="E28" s="116"/>
      <c r="F28" s="116"/>
      <c r="G28" s="115"/>
      <c r="H28" s="114" t="s">
        <v>43</v>
      </c>
      <c r="I28" s="115"/>
      <c r="J28" s="116" t="s">
        <v>44</v>
      </c>
      <c r="K28" s="116"/>
      <c r="L28" s="117" t="s">
        <v>6</v>
      </c>
      <c r="M28" s="117"/>
      <c r="N28" s="110" t="s">
        <v>7</v>
      </c>
      <c r="O28" s="111"/>
      <c r="P28" s="60" t="s">
        <v>45</v>
      </c>
    </row>
    <row r="29" spans="1:18" ht="18.75" customHeight="1" thickBot="1">
      <c r="A29" s="61" t="s">
        <v>46</v>
      </c>
      <c r="B29" s="157" t="s">
        <v>47</v>
      </c>
      <c r="C29" s="158"/>
      <c r="D29" s="149" t="s">
        <v>48</v>
      </c>
      <c r="E29" s="163"/>
      <c r="F29" s="163"/>
      <c r="G29" s="150"/>
      <c r="H29" s="149" t="s">
        <v>43</v>
      </c>
      <c r="I29" s="150"/>
      <c r="J29" s="151" t="s">
        <v>49</v>
      </c>
      <c r="K29" s="152"/>
      <c r="L29" s="108">
        <v>1932</v>
      </c>
      <c r="M29" s="109"/>
      <c r="N29" s="112">
        <v>3224</v>
      </c>
      <c r="O29" s="113"/>
      <c r="P29" s="59">
        <f>L29-N29</f>
        <v>-1292</v>
      </c>
    </row>
    <row r="30" spans="1:18" ht="18.75" customHeight="1">
      <c r="A30" s="62" t="s">
        <v>46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>L30-N30</f>
        <v>0</v>
      </c>
    </row>
    <row r="31" spans="1:18" ht="19.149999999999999" customHeight="1" thickBot="1">
      <c r="A31" s="62" t="s">
        <v>46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ref="P29:P37" si="3">L31-N31</f>
        <v>0</v>
      </c>
    </row>
    <row r="32" spans="1:18" ht="19.5" customHeight="1" thickBot="1">
      <c r="A32" s="61" t="s">
        <v>46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3"/>
        <v>0</v>
      </c>
    </row>
    <row r="33" spans="1:16" ht="19.5" customHeight="1" thickBot="1">
      <c r="A33" s="62" t="s">
        <v>46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3"/>
        <v>0</v>
      </c>
    </row>
    <row r="34" spans="1:16" ht="19.5" customHeight="1" thickBot="1">
      <c r="A34" s="62" t="s">
        <v>46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3"/>
        <v>0</v>
      </c>
    </row>
    <row r="35" spans="1:16" ht="19.5" customHeight="1" thickBot="1">
      <c r="A35" s="61" t="s">
        <v>46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3"/>
        <v>0</v>
      </c>
    </row>
    <row r="36" spans="1:16" ht="19.5" customHeight="1" thickBot="1">
      <c r="A36" s="62" t="s">
        <v>46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3"/>
        <v>0</v>
      </c>
    </row>
    <row r="37" spans="1:16" ht="18.75" customHeight="1">
      <c r="A37" s="62" t="s">
        <v>46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3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474016BB-3593-4249-AB31-60E6E564D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Kalen Kemp</cp:lastModifiedBy>
  <cp:revision/>
  <dcterms:created xsi:type="dcterms:W3CDTF">2015-11-16T19:09:52Z</dcterms:created>
  <dcterms:modified xsi:type="dcterms:W3CDTF">2025-07-09T13:39:39Z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