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laurac_nationaltab_com/Documents/Documents/Chipotle/"/>
    </mc:Choice>
  </mc:AlternateContent>
  <xr:revisionPtr revIDLastSave="0" documentId="8_{F79B2C30-9B18-4314-8498-CBC824DFE02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<sst xmlns="http://schemas.openxmlformats.org/spreadsheetml/2006/main" count="75" uniqueCount="49">
  <si>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</si>
  <si>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</si>
  <si>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</si>
  <si>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</si>
  <si>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</si>
  <si>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</si>
  <si>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</si>
  <si>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</si>
  <si>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</si>
  <si>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</si>
  <si>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</si>
  <si>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</si>
  <si>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</si>
  <si>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</si>
  <si>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</si>
  <si>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</si>
  <si>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</si>
  <si>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</si>
  <si>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</si>
  <si>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</si>
  <si>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</si>
  <si>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</si>
  <si>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</si>
  <si>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</si>
  <si>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</si>
  <si>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</si>
  <si>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</si>
  <si>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</si>
  <si>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</si>
  <si>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</si>
  <si>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</si>
  <si>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</si>
  <si>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</si>
  <si>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</si>
  <si>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</si>
  <si>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</si>
  <si>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</si>
  <si>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</si>
  <si>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</si>
  <si>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</si>
  <si>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</si>
  <si>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</si>
  <si>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</si>
  <si>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</si>
  <si>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</si>
  <si>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</si>
  <si>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</si>
  <si>
    <t xml:space="preserve">   </t>
  </si>
  <si>
    <t>could not take a measurement of sidedoor workon the structured of the building was taking place so remined closed.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</si>
</sst>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77" zoomScaleNormal="55" zoomScaleSheetLayoutView="55" workbookViewId="0">
      <selection activeCell="A22" sqref="A22:P24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 t="s">
        <v>47</v>
      </c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3500</v>
      </c>
      <c r="D6" s="24">
        <v>3860</v>
      </c>
      <c r="E6" s="23">
        <f t="shared" ref="E6:F7" si="0">C6-G6</f>
        <v>2750</v>
      </c>
      <c r="F6" s="24">
        <f t="shared" si="0"/>
        <v>3080</v>
      </c>
      <c r="G6" s="25">
        <v>750</v>
      </c>
      <c r="H6" s="26">
        <v>780</v>
      </c>
      <c r="I6" s="27">
        <f>G6/C6</f>
        <v>0.21428571428571427</v>
      </c>
      <c r="J6" s="28">
        <f>H6/D6</f>
        <v>0.20207253886010362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>
        <v>3923</v>
      </c>
      <c r="E7" s="35">
        <f t="shared" si="0"/>
        <v>3250</v>
      </c>
      <c r="F7" s="36">
        <f t="shared" si="0"/>
        <v>3183</v>
      </c>
      <c r="G7" s="37">
        <v>750</v>
      </c>
      <c r="H7" s="38">
        <v>740</v>
      </c>
      <c r="I7" s="39">
        <f t="shared" ref="I7:J7" si="1">G7/C7</f>
        <v>0.1875</v>
      </c>
      <c r="J7" s="40">
        <f t="shared" si="1"/>
        <v>0.18863114963038491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1319</v>
      </c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2595</v>
      </c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143</v>
      </c>
      <c r="Q10" s="64"/>
      <c r="R10" s="69"/>
    </row>
    <row r="11" spans="1:21" ht="20.100000000000001" customHeight="1" thickBot="1" x14ac:dyDescent="0.3">
      <c r="A11" s="177" t="s">
        <v>18</v>
      </c>
      <c r="B11" s="178"/>
      <c r="C11" s="77">
        <f t="shared" ref="C11:H11" si="2">SUM(C6:C10)</f>
        <v>7500</v>
      </c>
      <c r="D11" s="78">
        <f t="shared" si="2"/>
        <v>7783</v>
      </c>
      <c r="E11" s="77">
        <f t="shared" si="2"/>
        <v>6000</v>
      </c>
      <c r="F11" s="78">
        <f t="shared" si="2"/>
        <v>6263</v>
      </c>
      <c r="G11" s="79">
        <f t="shared" si="2"/>
        <v>1500</v>
      </c>
      <c r="H11" s="80">
        <f t="shared" si="2"/>
        <v>1520</v>
      </c>
      <c r="I11" s="81"/>
      <c r="J11" s="82"/>
      <c r="K11" s="79">
        <f t="shared" ref="K11:P11" si="3">SUM(K6:K10)</f>
        <v>1300</v>
      </c>
      <c r="L11" s="80">
        <f t="shared" si="3"/>
        <v>1319</v>
      </c>
      <c r="M11" s="104">
        <f t="shared" si="3"/>
        <v>2550</v>
      </c>
      <c r="N11" s="83">
        <f t="shared" si="3"/>
        <v>2595</v>
      </c>
      <c r="O11" s="84">
        <f t="shared" si="3"/>
        <v>150</v>
      </c>
      <c r="P11" s="85">
        <f t="shared" si="3"/>
        <v>143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5" t="s">
        <v>20</v>
      </c>
      <c r="G13" s="146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7" t="s">
        <v>18</v>
      </c>
      <c r="B14" s="138"/>
      <c r="C14" s="89" t="s">
        <v>11</v>
      </c>
      <c r="D14" s="90" t="s">
        <v>12</v>
      </c>
      <c r="F14" s="147"/>
      <c r="G14" s="148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39" t="s">
        <v>24</v>
      </c>
      <c r="B15" s="140"/>
      <c r="C15" s="91">
        <f>G11+K11</f>
        <v>2800</v>
      </c>
      <c r="D15" s="92">
        <f>H11+L11</f>
        <v>2839</v>
      </c>
      <c r="F15" s="186" t="s">
        <v>25</v>
      </c>
      <c r="G15" s="187"/>
      <c r="H15" s="131">
        <v>1.9E-3</v>
      </c>
      <c r="I15" s="132"/>
      <c r="J15" s="133"/>
      <c r="L15" s="120"/>
      <c r="M15" s="120"/>
      <c r="N15" s="120"/>
      <c r="O15" s="120"/>
      <c r="P15" s="103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41" t="s">
        <v>26</v>
      </c>
      <c r="B16" s="142"/>
      <c r="C16" s="95">
        <f>M11+O11</f>
        <v>2700</v>
      </c>
      <c r="D16" s="96">
        <f>N11+P11</f>
        <v>2738</v>
      </c>
      <c r="F16" s="188" t="s">
        <v>27</v>
      </c>
      <c r="G16" s="189"/>
      <c r="H16" s="134"/>
      <c r="I16" s="135"/>
      <c r="J16" s="136"/>
      <c r="L16" s="121" t="s">
        <v>28</v>
      </c>
      <c r="M16" s="121"/>
      <c r="N16" s="121"/>
      <c r="O16" s="121"/>
      <c r="P16" s="102">
        <f>IF(R15=TRUE, 1, 0)</f>
        <v>1</v>
      </c>
    </row>
    <row r="17" spans="1:18" ht="18.75" customHeight="1" thickBot="1" x14ac:dyDescent="0.35">
      <c r="A17" s="143" t="s">
        <v>29</v>
      </c>
      <c r="B17" s="144"/>
      <c r="C17" s="93">
        <f>C15-C16</f>
        <v>100</v>
      </c>
      <c r="D17" s="94">
        <f>D15-D16</f>
        <v>101</v>
      </c>
      <c r="F17" s="149" t="s">
        <v>30</v>
      </c>
      <c r="G17" s="150"/>
      <c r="H17" s="134">
        <v>1.2999999999999999E-3</v>
      </c>
      <c r="I17" s="135"/>
      <c r="J17" s="136"/>
      <c r="L17" s="120"/>
      <c r="M17" s="120"/>
      <c r="N17" s="120"/>
      <c r="O17" s="120"/>
      <c r="P17" s="103"/>
      <c r="R17" s="1" t="b">
        <f>AND(H18&gt;=-0.02, H18&lt;=0.02)</f>
        <v>1</v>
      </c>
    </row>
    <row r="18" spans="1:18" ht="16.5" customHeight="1" thickBot="1" x14ac:dyDescent="0.3">
      <c r="F18" s="202" t="s">
        <v>31</v>
      </c>
      <c r="G18" s="203"/>
      <c r="H18" s="128">
        <f>AVERAGE(H15:J17)</f>
        <v>1.5999999999999999E-3</v>
      </c>
      <c r="I18" s="129"/>
      <c r="J18" s="130"/>
      <c r="L18" s="117" t="s">
        <v>32</v>
      </c>
      <c r="M18" s="117"/>
      <c r="N18" s="117"/>
      <c r="O18" s="117"/>
      <c r="P18" s="97">
        <f>IF(R17=TRUE, 1, 0)</f>
        <v>1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0" t="s">
        <v>48</v>
      </c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70"/>
    </row>
    <row r="23" spans="1:18" ht="20.100000000000001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70"/>
    </row>
    <row r="24" spans="1:18" ht="20.100000000000001" customHeight="1" thickBot="1" x14ac:dyDescent="0.3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99" t="s">
        <v>34</v>
      </c>
      <c r="B27" s="200"/>
      <c r="C27" s="200"/>
      <c r="D27" s="200"/>
      <c r="E27" s="200"/>
      <c r="F27" s="201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4" t="s">
        <v>35</v>
      </c>
      <c r="C28" s="155"/>
      <c r="D28" s="156" t="s">
        <v>36</v>
      </c>
      <c r="E28" s="157"/>
      <c r="F28" s="157"/>
      <c r="G28" s="158"/>
      <c r="H28" s="156" t="s">
        <v>37</v>
      </c>
      <c r="I28" s="158"/>
      <c r="J28" s="157" t="s">
        <v>38</v>
      </c>
      <c r="K28" s="157"/>
      <c r="L28" s="185" t="s">
        <v>6</v>
      </c>
      <c r="M28" s="185"/>
      <c r="N28" s="181" t="s">
        <v>7</v>
      </c>
      <c r="O28" s="182"/>
      <c r="P28" s="61" t="s">
        <v>39</v>
      </c>
    </row>
    <row r="29" spans="1:18" ht="18.75" customHeight="1" thickBot="1" x14ac:dyDescent="0.3">
      <c r="A29" s="62" t="s">
        <v>40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1"/>
      <c r="C30" s="151"/>
      <c r="D30" s="109"/>
      <c r="E30" s="110"/>
      <c r="F30" s="110"/>
      <c r="G30" s="111"/>
      <c r="H30" s="109"/>
      <c r="I30" s="111"/>
      <c r="J30" s="179"/>
      <c r="K30" s="180"/>
      <c r="L30" s="163"/>
      <c r="M30" s="164"/>
      <c r="N30" s="183"/>
      <c r="O30" s="184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2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Cuesta</cp:lastModifiedBy>
  <cp:revision/>
  <dcterms:created xsi:type="dcterms:W3CDTF">2015-11-16T19:09:52Z</dcterms:created>
  <dcterms:modified xsi:type="dcterms:W3CDTF">2026-03-17T22:04:45Z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