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3/2023 National/Chick-Fil-A/01704 - Mount Laurel, NJ/2 PROJECT DOCUMENTS/"/>
    </mc:Choice>
  </mc:AlternateContent>
  <xr:revisionPtr revIDLastSave="20" documentId="13_ncr:1_{1FC2F945-57B0-437C-842E-A47378DB8D59}" xr6:coauthVersionLast="47" xr6:coauthVersionMax="47" xr10:uidLastSave="{51B0F301-3D3A-4264-B29F-B08614949155}"/>
  <bookViews>
    <workbookView xWindow="-120" yWindow="-120" windowWidth="29040" windowHeight="15840" xr2:uid="{00000000-000D-0000-FFFF-FFFF00000000}"/>
  </bookViews>
  <sheets>
    <sheet name="SUMMARY (2)" sheetId="1" r:id="rId1"/>
  </sheets>
  <definedNames>
    <definedName name="_xlnm.Print_Area" localSheetId="0">'SUMMARY (2)'!$A$1:$P$27</definedName>
    <definedName name="Z_B8AA0815_1419_45DA_B979_4E52F8F5EA9B_.wvu.Cols" localSheetId="0" hidden="1">'SUMMARY (2)'!$P:$P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3" i="1" l="1"/>
  <c r="O14" i="1" l="1"/>
  <c r="M14" i="1"/>
  <c r="L14" i="1"/>
  <c r="K14" i="1"/>
  <c r="H14" i="1"/>
  <c r="G14" i="1"/>
  <c r="D14" i="1"/>
  <c r="C14" i="1"/>
  <c r="C18" i="1" l="1"/>
  <c r="C19" i="1"/>
  <c r="C20" i="1" s="1"/>
  <c r="E9" i="1"/>
  <c r="F9" i="1"/>
  <c r="I9" i="1"/>
  <c r="J9" i="1"/>
  <c r="E10" i="1"/>
  <c r="F10" i="1"/>
  <c r="I10" i="1"/>
  <c r="J10" i="1"/>
  <c r="P14" i="1" l="1"/>
  <c r="N14" i="1"/>
  <c r="H21" i="1" l="1"/>
  <c r="P35" i="1"/>
  <c r="P34" i="1"/>
  <c r="P32" i="1"/>
  <c r="T18" i="1" l="1"/>
  <c r="R20" i="1"/>
  <c r="P21" i="1" s="1"/>
  <c r="D19" i="1" l="1"/>
  <c r="D18" i="1"/>
  <c r="J8" i="1"/>
  <c r="I8" i="1"/>
  <c r="F8" i="1"/>
  <c r="E8" i="1"/>
  <c r="T16" i="1" l="1"/>
  <c r="D20" i="1"/>
  <c r="U18" i="1" s="1"/>
  <c r="R18" i="1" s="1"/>
  <c r="J7" i="1"/>
  <c r="J6" i="1"/>
  <c r="I7" i="1"/>
  <c r="I6" i="1"/>
  <c r="U16" i="1" l="1"/>
  <c r="R16" i="1" s="1"/>
  <c r="P17" i="1" s="1"/>
  <c r="P19" i="1"/>
  <c r="F7" i="1"/>
  <c r="E7" i="1"/>
  <c r="F6" i="1"/>
  <c r="F14" i="1" s="1"/>
  <c r="E6" i="1"/>
  <c r="E14" i="1" s="1"/>
</calcChain>
</file>

<file path=xl/sharedStrings.xml><?xml version="1.0" encoding="utf-8"?>
<sst xmlns="http://schemas.openxmlformats.org/spreadsheetml/2006/main" count="85" uniqueCount="53">
  <si>
    <t>HVAC SUPPLY</t>
  </si>
  <si>
    <t>HVAC RETURN</t>
  </si>
  <si>
    <t>HVAC OUTDOOR</t>
  </si>
  <si>
    <t>HOOD MAKE-UP</t>
  </si>
  <si>
    <t>HOOD EXHAUST</t>
  </si>
  <si>
    <t>AREA</t>
  </si>
  <si>
    <t>UNIT</t>
  </si>
  <si>
    <t>DESIGN</t>
  </si>
  <si>
    <t>ACTUAL</t>
  </si>
  <si>
    <t>SERVED</t>
  </si>
  <si>
    <t>EF-1</t>
  </si>
  <si>
    <t>EF-2</t>
  </si>
  <si>
    <t>DOOR TESTED</t>
  </si>
  <si>
    <t>FRONT</t>
  </si>
  <si>
    <t>SIDE</t>
  </si>
  <si>
    <t>REAR</t>
  </si>
  <si>
    <t>AVERAGE</t>
  </si>
  <si>
    <t>NOTES:</t>
  </si>
  <si>
    <t>NET AIRFLOW</t>
  </si>
  <si>
    <t>SYSTEM COMPONENTS TO ASSETS SCHEDULED ABOVE</t>
  </si>
  <si>
    <t>MAU TYPE</t>
  </si>
  <si>
    <t>SIZE</t>
  </si>
  <si>
    <t>NET CFM</t>
  </si>
  <si>
    <t>FILTER TYPE/#/SIZE</t>
  </si>
  <si>
    <t>MANUFACTURER</t>
  </si>
  <si>
    <t>HD</t>
  </si>
  <si>
    <t>EF-3</t>
  </si>
  <si>
    <t>OA %</t>
  </si>
  <si>
    <t>TOTALS</t>
  </si>
  <si>
    <t>NET BUILDING AIRFLOW CALCULATION</t>
  </si>
  <si>
    <t>TOTAL EXHAUST</t>
  </si>
  <si>
    <t>TOTAL OA</t>
  </si>
  <si>
    <t>BUILDING PRESSURE MEASUREMENTS 
(IN. H20)</t>
  </si>
  <si>
    <t xml:space="preserve">AIR BALANCE SCHEDULE </t>
  </si>
  <si>
    <t>FINAL CHECKS</t>
  </si>
  <si>
    <t>MEASURED PRESSURES COINCIDES WITH ACTUAL NET AIRFLOW:</t>
  </si>
  <si>
    <t>PRESSURE FALLS WITHIN IMC TOLERANCE OF  +/-0.02" W.C.</t>
  </si>
  <si>
    <t>ACTUAL NET AIRFLOW COINCIDES WITH DESIGN:</t>
  </si>
  <si>
    <t>GENERAL EXH.</t>
  </si>
  <si>
    <t>HALTON</t>
  </si>
  <si>
    <t>NA</t>
  </si>
  <si>
    <t>AC-1</t>
  </si>
  <si>
    <t>AC-2</t>
  </si>
  <si>
    <t>AC-3</t>
  </si>
  <si>
    <t>AC-4</t>
  </si>
  <si>
    <t>AC-5</t>
  </si>
  <si>
    <t>RESTROOM</t>
  </si>
  <si>
    <t>HD2/HD3 FRYERS</t>
  </si>
  <si>
    <t>HD1 L+R PRESS COOKER</t>
  </si>
  <si>
    <t>KITCHEN</t>
  </si>
  <si>
    <t>SIDE DINING</t>
  </si>
  <si>
    <t>MAIN DINING</t>
  </si>
  <si>
    <t>PLAY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</si>
</sst>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7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tted">
        <color indexed="64"/>
      </left>
      <right style="double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2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1" fillId="0" borderId="60" xfId="0" applyFont="1" applyBorder="1" applyAlignment="1">
      <alignment horizontal="left" vertical="center"/>
    </xf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 applyAlignment="1">
      <alignment horizontal="center" vertical="center"/>
    </xf>
    <xf numFmtId="164" fontId="2" fillId="0" borderId="64" xfId="0" applyNumberFormat="1" applyFont="1" applyBorder="1" applyAlignment="1">
      <alignment horizontal="center" vertical="center"/>
    </xf>
    <xf numFmtId="164" fontId="2" fillId="0" borderId="65" xfId="0" applyNumberFormat="1" applyFont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8" fillId="2" borderId="66" xfId="0" applyFont="1" applyFill="1" applyBorder="1" applyAlignment="1">
      <alignment horizontal="center" vertical="center"/>
    </xf>
    <xf numFmtId="0" fontId="8" fillId="2" borderId="67" xfId="0" applyFont="1" applyFill="1" applyBorder="1" applyAlignment="1">
      <alignment horizontal="center" vertical="center"/>
    </xf>
    <xf numFmtId="0" fontId="8" fillId="2" borderId="62" xfId="0" applyFont="1" applyFill="1" applyBorder="1" applyAlignment="1">
      <alignment horizontal="center" vertical="center"/>
    </xf>
    <xf numFmtId="0" fontId="8" fillId="2" borderId="63" xfId="0" applyFont="1" applyFill="1" applyBorder="1" applyAlignment="1">
      <alignment horizontal="center" vertical="center"/>
    </xf>
    <xf numFmtId="0" fontId="5" fillId="0" borderId="61" xfId="0" applyFont="1" applyBorder="1" applyAlignment="1">
      <alignment vertical="center"/>
    </xf>
    <xf numFmtId="0" fontId="1" fillId="0" borderId="62" xfId="0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0" fontId="8" fillId="0" borderId="68" xfId="0" applyFont="1" applyBorder="1" applyAlignment="1">
      <alignment horizontal="center" vertical="center"/>
    </xf>
    <xf numFmtId="0" fontId="1" fillId="0" borderId="70" xfId="0" applyFont="1" applyBorder="1" applyAlignment="1">
      <alignment horizontal="left" vertical="center"/>
    </xf>
    <xf numFmtId="0" fontId="5" fillId="0" borderId="71" xfId="0" applyFont="1" applyBorder="1" applyAlignment="1">
      <alignment vertical="center"/>
    </xf>
    <xf numFmtId="0" fontId="0" fillId="2" borderId="72" xfId="0" applyFill="1" applyBorder="1" applyAlignment="1">
      <alignment horizontal="center" vertical="center"/>
    </xf>
    <xf numFmtId="0" fontId="0" fillId="2" borderId="73" xfId="0" applyFill="1" applyBorder="1" applyAlignment="1">
      <alignment horizontal="center" vertical="center"/>
    </xf>
    <xf numFmtId="0" fontId="2" fillId="2" borderId="72" xfId="0" applyFont="1" applyFill="1" applyBorder="1" applyAlignment="1">
      <alignment horizontal="center" vertical="center"/>
    </xf>
    <xf numFmtId="0" fontId="2" fillId="2" borderId="73" xfId="0" applyFont="1" applyFill="1" applyBorder="1" applyAlignment="1">
      <alignment horizontal="center" vertical="center"/>
    </xf>
    <xf numFmtId="0" fontId="2" fillId="2" borderId="74" xfId="0" applyFont="1" applyFill="1" applyBorder="1" applyAlignment="1">
      <alignment horizontal="center" vertical="center"/>
    </xf>
    <xf numFmtId="0" fontId="8" fillId="2" borderId="75" xfId="0" applyFont="1" applyFill="1" applyBorder="1" applyAlignment="1">
      <alignment horizontal="center" vertical="center"/>
    </xf>
    <xf numFmtId="0" fontId="8" fillId="2" borderId="76" xfId="0" applyFont="1" applyFill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8" fillId="0" borderId="7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9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85354</xdr:colOff>
      <xdr:row>0</xdr:row>
      <xdr:rowOff>467657</xdr:rowOff>
    </xdr:from>
    <xdr:to>
      <xdr:col>2</xdr:col>
      <xdr:colOff>265581</xdr:colOff>
      <xdr:row>0</xdr:row>
      <xdr:rowOff>982954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54" y="467657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5"/>
  <sheetViews>
    <sheetView showGridLines="0" tabSelected="1" view="pageBreakPreview" zoomScale="80" zoomScaleNormal="85" zoomScaleSheetLayoutView="80" workbookViewId="0">
      <selection activeCell="N10" sqref="N10"/>
    </sheetView>
  </sheetViews>
  <sheetFormatPr defaultColWidth="9.1796875" defaultRowHeight="12.5" x14ac:dyDescent="0.25"/>
  <cols>
    <col min="1" max="1" width="10.54296875" style="1" customWidth="1"/>
    <col min="2" max="2" width="21.453125" style="1" bestFit="1" customWidth="1"/>
    <col min="3" max="16" width="9.54296875" style="1" customWidth="1"/>
    <col min="17" max="17" width="17.453125" style="1" customWidth="1"/>
    <col min="18" max="21" width="9.1796875" style="1" hidden="1" customWidth="1"/>
    <col min="22" max="16384" width="9.1796875" style="1"/>
  </cols>
  <sheetData>
    <row r="1" spans="1:21" ht="165.75" customHeight="1" x14ac:dyDescent="0.25"/>
    <row r="2" spans="1:21" ht="21.75" customHeight="1" x14ac:dyDescent="0.4">
      <c r="A2" s="130" t="s">
        <v>33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</row>
    <row r="3" spans="1:21" ht="9.75" customHeight="1" thickBot="1" x14ac:dyDescent="0.45">
      <c r="A3" s="85"/>
    </row>
    <row r="4" spans="1:21" ht="20.149999999999999" customHeight="1" thickBot="1" x14ac:dyDescent="0.3">
      <c r="A4" s="6"/>
      <c r="B4" s="8" t="s">
        <v>5</v>
      </c>
      <c r="C4" s="193" t="s">
        <v>0</v>
      </c>
      <c r="D4" s="194"/>
      <c r="E4" s="176" t="s">
        <v>1</v>
      </c>
      <c r="F4" s="174"/>
      <c r="G4" s="199" t="s">
        <v>2</v>
      </c>
      <c r="H4" s="200"/>
      <c r="I4" s="191" t="s">
        <v>27</v>
      </c>
      <c r="J4" s="192"/>
      <c r="K4" s="197" t="s">
        <v>3</v>
      </c>
      <c r="L4" s="198"/>
      <c r="M4" s="195" t="s">
        <v>4</v>
      </c>
      <c r="N4" s="196"/>
      <c r="O4" s="195" t="s">
        <v>38</v>
      </c>
      <c r="P4" s="196"/>
      <c r="Q4" s="7"/>
      <c r="R4" s="62"/>
    </row>
    <row r="5" spans="1:21" ht="20.149999999999999" customHeight="1" thickBot="1" x14ac:dyDescent="0.3">
      <c r="A5" s="9" t="s">
        <v>6</v>
      </c>
      <c r="B5" s="22" t="s">
        <v>9</v>
      </c>
      <c r="C5" s="10" t="s">
        <v>7</v>
      </c>
      <c r="D5" s="11" t="s">
        <v>8</v>
      </c>
      <c r="E5" s="12" t="s">
        <v>7</v>
      </c>
      <c r="F5" s="13" t="s">
        <v>8</v>
      </c>
      <c r="G5" s="14" t="s">
        <v>7</v>
      </c>
      <c r="H5" s="15" t="s">
        <v>8</v>
      </c>
      <c r="I5" s="16" t="s">
        <v>7</v>
      </c>
      <c r="J5" s="17" t="s">
        <v>8</v>
      </c>
      <c r="K5" s="18" t="s">
        <v>7</v>
      </c>
      <c r="L5" s="19" t="s">
        <v>8</v>
      </c>
      <c r="M5" s="20" t="s">
        <v>7</v>
      </c>
      <c r="N5" s="21" t="s">
        <v>8</v>
      </c>
      <c r="O5" s="20" t="s">
        <v>7</v>
      </c>
      <c r="P5" s="21" t="s">
        <v>8</v>
      </c>
      <c r="Q5" s="7"/>
      <c r="R5" s="62"/>
    </row>
    <row r="6" spans="1:21" ht="20.149999999999999" customHeight="1" x14ac:dyDescent="0.25">
      <c r="A6" s="72" t="s">
        <v>41</v>
      </c>
      <c r="B6" s="70" t="s">
        <v>49</v>
      </c>
      <c r="C6" s="23">
        <v>8500</v>
      </c>
      <c r="D6" s="24"/>
      <c r="E6" s="23">
        <f t="shared" ref="E6:F7" si="0">C6-G6</f>
        <v>6500</v>
      </c>
      <c r="F6" s="24">
        <f t="shared" si="0"/>
        <v>0</v>
      </c>
      <c r="G6" s="25">
        <v>2000</v>
      </c>
      <c r="H6" s="26"/>
      <c r="I6" s="27">
        <f>G6/C6</f>
        <v>0.23529411764705882</v>
      </c>
      <c r="J6" s="28" t="e">
        <f>H6/D6</f>
        <v>#DIV/0!</v>
      </c>
      <c r="K6" s="29"/>
      <c r="L6" s="30"/>
      <c r="M6" s="31"/>
      <c r="N6" s="32"/>
      <c r="O6" s="33"/>
      <c r="P6" s="34"/>
      <c r="Q6" s="68"/>
      <c r="R6" s="66"/>
    </row>
    <row r="7" spans="1:21" ht="20.149999999999999" customHeight="1" x14ac:dyDescent="0.25">
      <c r="A7" s="73" t="s">
        <v>42</v>
      </c>
      <c r="B7" s="71" t="s">
        <v>50</v>
      </c>
      <c r="C7" s="35">
        <v>3150</v>
      </c>
      <c r="D7" s="36"/>
      <c r="E7" s="35">
        <f t="shared" si="0"/>
        <v>2325</v>
      </c>
      <c r="F7" s="36">
        <f t="shared" si="0"/>
        <v>0</v>
      </c>
      <c r="G7" s="37">
        <v>825</v>
      </c>
      <c r="H7" s="38"/>
      <c r="I7" s="39">
        <f t="shared" ref="I7:J7" si="1">G7/C7</f>
        <v>0.26190476190476192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1"/>
      <c r="R7" s="66"/>
    </row>
    <row r="8" spans="1:21" ht="20.149999999999999" customHeight="1" x14ac:dyDescent="0.25">
      <c r="A8" s="73" t="s">
        <v>43</v>
      </c>
      <c r="B8" s="71" t="s">
        <v>51</v>
      </c>
      <c r="C8" s="35">
        <v>4000</v>
      </c>
      <c r="D8" s="36"/>
      <c r="E8" s="35">
        <f t="shared" ref="E8:E10" si="2">C8-G8</f>
        <v>3000</v>
      </c>
      <c r="F8" s="36">
        <f t="shared" ref="F8:F10" si="3">D8-H8</f>
        <v>0</v>
      </c>
      <c r="G8" s="37">
        <v>1000</v>
      </c>
      <c r="H8" s="38"/>
      <c r="I8" s="39">
        <f t="shared" ref="I8:I9" si="4">G8/C8</f>
        <v>0.25</v>
      </c>
      <c r="J8" s="40" t="e">
        <f t="shared" ref="J8:J9" si="5">H8/D8</f>
        <v>#DIV/0!</v>
      </c>
      <c r="K8" s="41"/>
      <c r="L8" s="42"/>
      <c r="M8" s="43"/>
      <c r="N8" s="44"/>
      <c r="O8" s="45"/>
      <c r="P8" s="46"/>
      <c r="Q8" s="61"/>
      <c r="R8" s="66"/>
    </row>
    <row r="9" spans="1:21" ht="20.149999999999999" customHeight="1" x14ac:dyDescent="0.25">
      <c r="A9" s="73" t="s">
        <v>44</v>
      </c>
      <c r="B9" s="71" t="s">
        <v>51</v>
      </c>
      <c r="C9" s="35">
        <v>2750</v>
      </c>
      <c r="D9" s="36"/>
      <c r="E9" s="35">
        <f t="shared" si="2"/>
        <v>2150</v>
      </c>
      <c r="F9" s="36">
        <f t="shared" si="3"/>
        <v>0</v>
      </c>
      <c r="G9" s="37">
        <v>600</v>
      </c>
      <c r="H9" s="38"/>
      <c r="I9" s="39">
        <f t="shared" si="4"/>
        <v>0.21818181818181817</v>
      </c>
      <c r="J9" s="40" t="e">
        <f t="shared" si="5"/>
        <v>#DIV/0!</v>
      </c>
      <c r="K9" s="41"/>
      <c r="L9" s="42"/>
      <c r="M9" s="43"/>
      <c r="N9" s="44"/>
      <c r="O9" s="45"/>
      <c r="P9" s="46"/>
      <c r="Q9" s="61"/>
      <c r="R9" s="66"/>
    </row>
    <row r="10" spans="1:21" ht="20.149999999999999" customHeight="1" x14ac:dyDescent="0.25">
      <c r="A10" s="101" t="s">
        <v>45</v>
      </c>
      <c r="B10" s="112" t="s">
        <v>52</v>
      </c>
      <c r="C10" s="113">
        <v>2000</v>
      </c>
      <c r="D10" s="114"/>
      <c r="E10" s="113">
        <f t="shared" si="2"/>
        <v>1700</v>
      </c>
      <c r="F10" s="114">
        <f t="shared" si="3"/>
        <v>0</v>
      </c>
      <c r="G10" s="102">
        <v>300</v>
      </c>
      <c r="H10" s="103"/>
      <c r="I10" s="104">
        <f>G10/C10</f>
        <v>0.15</v>
      </c>
      <c r="J10" s="105" t="e">
        <f>H10/D10</f>
        <v>#DIV/0!</v>
      </c>
      <c r="K10" s="106"/>
      <c r="L10" s="107"/>
      <c r="M10" s="108"/>
      <c r="N10" s="109"/>
      <c r="O10" s="110"/>
      <c r="P10" s="111"/>
      <c r="Q10" s="68"/>
      <c r="R10" s="66"/>
    </row>
    <row r="11" spans="1:21" ht="20.149999999999999" customHeight="1" x14ac:dyDescent="0.25">
      <c r="A11" s="73" t="s">
        <v>10</v>
      </c>
      <c r="B11" s="71" t="s">
        <v>48</v>
      </c>
      <c r="C11" s="47"/>
      <c r="D11" s="48"/>
      <c r="E11" s="47"/>
      <c r="F11" s="48"/>
      <c r="G11" s="41"/>
      <c r="H11" s="42"/>
      <c r="I11" s="49"/>
      <c r="J11" s="42"/>
      <c r="K11" s="41"/>
      <c r="L11" s="42"/>
      <c r="M11" s="50">
        <v>1912</v>
      </c>
      <c r="N11" s="51"/>
      <c r="O11" s="45"/>
      <c r="P11" s="46"/>
      <c r="Q11" s="61"/>
      <c r="R11" s="66"/>
    </row>
    <row r="12" spans="1:21" ht="20.149999999999999" customHeight="1" x14ac:dyDescent="0.25">
      <c r="A12" s="73" t="s">
        <v>11</v>
      </c>
      <c r="B12" s="71" t="s">
        <v>47</v>
      </c>
      <c r="C12" s="47"/>
      <c r="D12" s="48"/>
      <c r="E12" s="47"/>
      <c r="F12" s="48"/>
      <c r="G12" s="41"/>
      <c r="H12" s="42"/>
      <c r="I12" s="49"/>
      <c r="J12" s="42"/>
      <c r="K12" s="41"/>
      <c r="L12" s="42"/>
      <c r="M12" s="50">
        <v>1402</v>
      </c>
      <c r="N12" s="51"/>
      <c r="O12" s="45"/>
      <c r="P12" s="46"/>
      <c r="Q12" s="61"/>
      <c r="R12" s="66"/>
    </row>
    <row r="13" spans="1:21" ht="20.149999999999999" customHeight="1" thickBot="1" x14ac:dyDescent="0.3">
      <c r="A13" s="116" t="s">
        <v>26</v>
      </c>
      <c r="B13" s="117" t="s">
        <v>46</v>
      </c>
      <c r="C13" s="118"/>
      <c r="D13" s="119"/>
      <c r="E13" s="118"/>
      <c r="F13" s="119"/>
      <c r="G13" s="120"/>
      <c r="H13" s="121"/>
      <c r="I13" s="122"/>
      <c r="J13" s="121"/>
      <c r="K13" s="120"/>
      <c r="L13" s="121"/>
      <c r="M13" s="123"/>
      <c r="N13" s="124"/>
      <c r="O13" s="125">
        <v>575</v>
      </c>
      <c r="P13" s="126"/>
      <c r="Q13" s="61"/>
      <c r="R13" s="66"/>
    </row>
    <row r="14" spans="1:21" ht="20.149999999999999" customHeight="1" thickBot="1" x14ac:dyDescent="0.3">
      <c r="A14" s="203" t="s">
        <v>28</v>
      </c>
      <c r="B14" s="204"/>
      <c r="C14" s="74">
        <f>SUM(C6:C13)</f>
        <v>20400</v>
      </c>
      <c r="D14" s="75">
        <f>SUM(D6:D13)</f>
        <v>0</v>
      </c>
      <c r="E14" s="74">
        <f>SUM(E6:E13)</f>
        <v>15675</v>
      </c>
      <c r="F14" s="75">
        <f>SUM(F6:F13)</f>
        <v>0</v>
      </c>
      <c r="G14" s="76">
        <f>SUM(G6:G13)</f>
        <v>4725</v>
      </c>
      <c r="H14" s="77">
        <f>SUM(H6:H13)</f>
        <v>0</v>
      </c>
      <c r="I14" s="78"/>
      <c r="J14" s="79"/>
      <c r="K14" s="76">
        <f>SUM(K6:K13)</f>
        <v>0</v>
      </c>
      <c r="L14" s="77">
        <f>SUM(L6:L13)</f>
        <v>0</v>
      </c>
      <c r="M14" s="115">
        <f>SUM(M6:M13)</f>
        <v>3314</v>
      </c>
      <c r="N14" s="80">
        <f>SUM(N6:N13)</f>
        <v>0</v>
      </c>
      <c r="O14" s="81">
        <f>SUM(O6:O13)</f>
        <v>575</v>
      </c>
      <c r="P14" s="82">
        <f>SUM(P6:P13)</f>
        <v>0</v>
      </c>
      <c r="Q14" s="52"/>
      <c r="R14" s="66"/>
    </row>
    <row r="15" spans="1:21" ht="20.149999999999999" customHeight="1" thickBot="1" x14ac:dyDescent="0.3">
      <c r="A15" s="63"/>
      <c r="B15" s="53"/>
      <c r="C15" s="53"/>
      <c r="D15" s="53"/>
      <c r="E15" s="53"/>
      <c r="F15" s="64"/>
      <c r="G15" s="64"/>
      <c r="H15" s="69"/>
      <c r="I15" s="69"/>
      <c r="J15" s="64"/>
      <c r="K15" s="64"/>
      <c r="L15" s="65"/>
      <c r="M15" s="65"/>
      <c r="N15" s="65"/>
      <c r="O15" s="65"/>
      <c r="P15" s="52"/>
      <c r="Q15" s="66"/>
    </row>
    <row r="16" spans="1:21" ht="20.149999999999999" customHeight="1" thickBot="1" x14ac:dyDescent="0.35">
      <c r="A16" s="96" t="s">
        <v>29</v>
      </c>
      <c r="B16" s="83"/>
      <c r="C16" s="83"/>
      <c r="D16" s="83"/>
      <c r="F16" s="160" t="s">
        <v>12</v>
      </c>
      <c r="G16" s="161"/>
      <c r="H16" s="134" t="s">
        <v>32</v>
      </c>
      <c r="I16" s="135"/>
      <c r="J16" s="136"/>
      <c r="L16" s="95" t="s">
        <v>34</v>
      </c>
      <c r="M16" s="84"/>
      <c r="N16" s="84"/>
      <c r="O16" s="84"/>
      <c r="P16" s="84"/>
      <c r="R16" s="1" t="b">
        <f>T16=U16</f>
        <v>1</v>
      </c>
      <c r="T16" s="1" t="b">
        <f>C20&lt;0</f>
        <v>0</v>
      </c>
      <c r="U16" s="1" t="b">
        <f>D20&lt;0</f>
        <v>0</v>
      </c>
    </row>
    <row r="17" spans="1:21" ht="18.75" customHeight="1" thickBot="1" x14ac:dyDescent="0.3">
      <c r="A17" s="152" t="s">
        <v>28</v>
      </c>
      <c r="B17" s="153"/>
      <c r="C17" s="86" t="s">
        <v>7</v>
      </c>
      <c r="D17" s="87" t="s">
        <v>8</v>
      </c>
      <c r="F17" s="162"/>
      <c r="G17" s="163"/>
      <c r="H17" s="137"/>
      <c r="I17" s="138"/>
      <c r="J17" s="139"/>
      <c r="L17" s="131" t="s">
        <v>37</v>
      </c>
      <c r="M17" s="131"/>
      <c r="N17" s="131"/>
      <c r="O17" s="131"/>
      <c r="P17" s="98">
        <f>IF(R16=TRUE, 1, 0)</f>
        <v>1</v>
      </c>
    </row>
    <row r="18" spans="1:21" ht="18.75" customHeight="1" x14ac:dyDescent="0.35">
      <c r="A18" s="154" t="s">
        <v>31</v>
      </c>
      <c r="B18" s="155"/>
      <c r="C18" s="88">
        <f>G14+K14</f>
        <v>4725</v>
      </c>
      <c r="D18" s="89">
        <f>H14+L14</f>
        <v>0</v>
      </c>
      <c r="F18" s="208" t="s">
        <v>13</v>
      </c>
      <c r="G18" s="209"/>
      <c r="H18" s="143"/>
      <c r="I18" s="144"/>
      <c r="J18" s="145"/>
      <c r="L18" s="132"/>
      <c r="M18" s="132"/>
      <c r="N18" s="132"/>
      <c r="O18" s="132"/>
      <c r="P18" s="100"/>
      <c r="R18" s="1" t="e">
        <f>T18=U18</f>
        <v>#DIV/0!</v>
      </c>
      <c r="T18" s="1" t="e">
        <f>H21&lt;0</f>
        <v>#DIV/0!</v>
      </c>
      <c r="U18" s="1" t="b">
        <f>D20&lt;0</f>
        <v>0</v>
      </c>
    </row>
    <row r="19" spans="1:21" ht="18.75" customHeight="1" thickBot="1" x14ac:dyDescent="0.4">
      <c r="A19" s="156" t="s">
        <v>30</v>
      </c>
      <c r="B19" s="157"/>
      <c r="C19" s="92">
        <f>M14+O14</f>
        <v>3889</v>
      </c>
      <c r="D19" s="93">
        <f>N14+P14</f>
        <v>0</v>
      </c>
      <c r="F19" s="210" t="s">
        <v>14</v>
      </c>
      <c r="G19" s="211"/>
      <c r="H19" s="146"/>
      <c r="I19" s="147"/>
      <c r="J19" s="148"/>
      <c r="L19" s="133" t="s">
        <v>35</v>
      </c>
      <c r="M19" s="133"/>
      <c r="N19" s="133"/>
      <c r="O19" s="133"/>
      <c r="P19" s="99" t="e">
        <f>IF(R18=TRUE, 1, 0)</f>
        <v>#DIV/0!</v>
      </c>
    </row>
    <row r="20" spans="1:21" ht="18.75" customHeight="1" thickBot="1" x14ac:dyDescent="0.4">
      <c r="A20" s="158" t="s">
        <v>18</v>
      </c>
      <c r="B20" s="159"/>
      <c r="C20" s="90">
        <f>C18-C19</f>
        <v>836</v>
      </c>
      <c r="D20" s="91">
        <f>D18-D19</f>
        <v>0</v>
      </c>
      <c r="F20" s="189" t="s">
        <v>15</v>
      </c>
      <c r="G20" s="190"/>
      <c r="H20" s="149"/>
      <c r="I20" s="150"/>
      <c r="J20" s="151"/>
      <c r="L20" s="132"/>
      <c r="M20" s="132"/>
      <c r="N20" s="132"/>
      <c r="O20" s="132"/>
      <c r="P20" s="100"/>
      <c r="R20" s="1" t="e">
        <f>AND(H21&gt;=-0.02, H21&lt;=0.02)</f>
        <v>#DIV/0!</v>
      </c>
    </row>
    <row r="21" spans="1:21" ht="16.5" customHeight="1" thickBot="1" x14ac:dyDescent="0.3">
      <c r="F21" s="224" t="s">
        <v>16</v>
      </c>
      <c r="G21" s="225"/>
      <c r="H21" s="140" t="e">
        <f>AVERAGE(H18:J20)</f>
        <v>#DIV/0!</v>
      </c>
      <c r="I21" s="141"/>
      <c r="J21" s="142"/>
      <c r="L21" s="129" t="s">
        <v>36</v>
      </c>
      <c r="M21" s="129"/>
      <c r="N21" s="129"/>
      <c r="O21" s="129"/>
      <c r="P21" s="94" t="e">
        <f>IF(R20=TRUE, 1, 0)</f>
        <v>#DIV/0!</v>
      </c>
    </row>
    <row r="22" spans="1:21" ht="13.75" customHeight="1" x14ac:dyDescent="0.25">
      <c r="A22" s="52"/>
      <c r="B22" s="52"/>
      <c r="C22" s="52"/>
      <c r="D22" s="52"/>
      <c r="E22" s="52"/>
      <c r="F22" s="52"/>
      <c r="G22" s="52"/>
      <c r="H22" s="52"/>
      <c r="I22" s="52"/>
      <c r="J22" s="52"/>
      <c r="K22" s="52"/>
      <c r="L22" s="129"/>
      <c r="M22" s="129"/>
      <c r="N22" s="129"/>
      <c r="O22" s="129"/>
      <c r="P22" s="97"/>
    </row>
    <row r="23" spans="1:21" ht="13.75" customHeight="1" x14ac:dyDescent="0.25">
      <c r="A23" s="52"/>
      <c r="B23" s="52"/>
      <c r="C23" s="52"/>
      <c r="D23" s="52"/>
      <c r="E23" s="52"/>
      <c r="F23" s="52"/>
      <c r="G23" s="52"/>
      <c r="H23" s="52"/>
      <c r="I23" s="52"/>
      <c r="J23" s="52"/>
      <c r="K23" s="52"/>
      <c r="L23" s="55"/>
      <c r="M23" s="55"/>
      <c r="N23" s="56"/>
      <c r="O23" s="56"/>
      <c r="P23" s="7"/>
      <c r="Q23" s="7"/>
    </row>
    <row r="24" spans="1:21" ht="13.5" customHeight="1" thickBot="1" x14ac:dyDescent="0.3">
      <c r="A24" s="3" t="s">
        <v>17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4"/>
      <c r="M24" s="4"/>
      <c r="N24" s="3"/>
      <c r="O24" s="3"/>
    </row>
    <row r="25" spans="1:21" ht="20.149999999999999" customHeight="1" x14ac:dyDescent="0.25">
      <c r="A25" s="212"/>
      <c r="B25" s="213"/>
      <c r="C25" s="213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3"/>
      <c r="O25" s="213"/>
      <c r="P25" s="214"/>
      <c r="Q25" s="67"/>
    </row>
    <row r="26" spans="1:21" ht="20.149999999999999" customHeight="1" x14ac:dyDescent="0.25">
      <c r="A26" s="215"/>
      <c r="B26" s="216"/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6"/>
      <c r="O26" s="216"/>
      <c r="P26" s="217"/>
      <c r="Q26" s="67"/>
    </row>
    <row r="27" spans="1:21" ht="20.149999999999999" customHeight="1" thickBot="1" x14ac:dyDescent="0.3">
      <c r="A27" s="218"/>
      <c r="B27" s="219"/>
      <c r="C27" s="219"/>
      <c r="D27" s="219"/>
      <c r="E27" s="219"/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20"/>
    </row>
    <row r="28" spans="1:21" ht="20.149999999999999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21" ht="13" thickBo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21" ht="20.149999999999999" customHeight="1" thickBot="1" x14ac:dyDescent="0.3">
      <c r="A30" s="221" t="s">
        <v>19</v>
      </c>
      <c r="B30" s="222"/>
      <c r="C30" s="222"/>
      <c r="D30" s="222"/>
      <c r="E30" s="222"/>
      <c r="F30" s="223"/>
      <c r="G30" s="53"/>
      <c r="H30" s="53"/>
      <c r="I30" s="53"/>
      <c r="J30" s="53"/>
      <c r="K30" s="53"/>
      <c r="L30" s="53"/>
      <c r="M30" s="53"/>
      <c r="N30" s="53"/>
      <c r="O30" s="53"/>
      <c r="P30" s="52"/>
      <c r="Q30" s="54"/>
    </row>
    <row r="31" spans="1:21" ht="19.149999999999999" customHeight="1" thickBot="1" x14ac:dyDescent="0.3">
      <c r="A31" s="5" t="s">
        <v>6</v>
      </c>
      <c r="B31" s="170" t="s">
        <v>24</v>
      </c>
      <c r="C31" s="171"/>
      <c r="D31" s="174" t="s">
        <v>23</v>
      </c>
      <c r="E31" s="175"/>
      <c r="F31" s="175"/>
      <c r="G31" s="176"/>
      <c r="H31" s="174" t="s">
        <v>20</v>
      </c>
      <c r="I31" s="176"/>
      <c r="J31" s="175" t="s">
        <v>21</v>
      </c>
      <c r="K31" s="175"/>
      <c r="L31" s="207" t="s">
        <v>3</v>
      </c>
      <c r="M31" s="207"/>
      <c r="N31" s="205" t="s">
        <v>4</v>
      </c>
      <c r="O31" s="206"/>
      <c r="P31" s="58" t="s">
        <v>22</v>
      </c>
    </row>
    <row r="32" spans="1:21" ht="18.75" customHeight="1" thickBot="1" x14ac:dyDescent="0.3">
      <c r="A32" s="59" t="s">
        <v>25</v>
      </c>
      <c r="B32" s="168" t="s">
        <v>39</v>
      </c>
      <c r="C32" s="169"/>
      <c r="D32" s="177"/>
      <c r="E32" s="178"/>
      <c r="F32" s="178"/>
      <c r="G32" s="179"/>
      <c r="H32" s="177" t="s">
        <v>40</v>
      </c>
      <c r="I32" s="179"/>
      <c r="J32" s="183" t="s">
        <v>40</v>
      </c>
      <c r="K32" s="184"/>
      <c r="L32" s="181">
        <v>0</v>
      </c>
      <c r="M32" s="182"/>
      <c r="N32" s="201">
        <v>1080</v>
      </c>
      <c r="O32" s="202"/>
      <c r="P32" s="57">
        <f t="shared" ref="P32:P34" si="6">L32-N32</f>
        <v>-1080</v>
      </c>
    </row>
    <row r="33" spans="1:16" ht="18.75" customHeight="1" thickBot="1" x14ac:dyDescent="0.3">
      <c r="A33" s="60" t="s">
        <v>25</v>
      </c>
      <c r="B33" s="167" t="s">
        <v>39</v>
      </c>
      <c r="C33" s="167"/>
      <c r="D33" s="164"/>
      <c r="E33" s="165"/>
      <c r="F33" s="165"/>
      <c r="G33" s="166"/>
      <c r="H33" s="164" t="s">
        <v>40</v>
      </c>
      <c r="I33" s="166"/>
      <c r="J33" s="187" t="s">
        <v>40</v>
      </c>
      <c r="K33" s="188"/>
      <c r="L33" s="181">
        <v>0</v>
      </c>
      <c r="M33" s="182"/>
      <c r="N33" s="201">
        <v>832</v>
      </c>
      <c r="O33" s="202"/>
      <c r="P33" s="57">
        <f t="shared" ref="P33" si="7">L33-N33</f>
        <v>-832</v>
      </c>
    </row>
    <row r="34" spans="1:16" ht="18.75" customHeight="1" thickBot="1" x14ac:dyDescent="0.3">
      <c r="A34" s="60" t="s">
        <v>25</v>
      </c>
      <c r="B34" s="167" t="s">
        <v>39</v>
      </c>
      <c r="C34" s="167"/>
      <c r="D34" s="164"/>
      <c r="E34" s="165"/>
      <c r="F34" s="165"/>
      <c r="G34" s="166"/>
      <c r="H34" s="164" t="s">
        <v>40</v>
      </c>
      <c r="I34" s="166"/>
      <c r="J34" s="187" t="s">
        <v>40</v>
      </c>
      <c r="K34" s="188"/>
      <c r="L34" s="181">
        <v>0</v>
      </c>
      <c r="M34" s="182"/>
      <c r="N34" s="201">
        <v>701</v>
      </c>
      <c r="O34" s="202"/>
      <c r="P34" s="57">
        <f t="shared" si="6"/>
        <v>-701</v>
      </c>
    </row>
    <row r="35" spans="1:16" ht="19.149999999999999" customHeight="1" x14ac:dyDescent="0.25">
      <c r="A35" s="60" t="s">
        <v>25</v>
      </c>
      <c r="B35" s="172" t="s">
        <v>39</v>
      </c>
      <c r="C35" s="173"/>
      <c r="D35" s="164"/>
      <c r="E35" s="165"/>
      <c r="F35" s="165"/>
      <c r="G35" s="166"/>
      <c r="H35" s="164" t="s">
        <v>40</v>
      </c>
      <c r="I35" s="166"/>
      <c r="J35" s="164" t="s">
        <v>40</v>
      </c>
      <c r="K35" s="180"/>
      <c r="L35" s="185">
        <v>0</v>
      </c>
      <c r="M35" s="186"/>
      <c r="N35" s="127">
        <v>390</v>
      </c>
      <c r="O35" s="128"/>
      <c r="P35" s="57">
        <f>L35-N35</f>
        <v>-390</v>
      </c>
    </row>
    <row r="36" spans="1:16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6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L576" s="2"/>
      <c r="M576" s="2"/>
      <c r="N576" s="2"/>
      <c r="O576" s="2"/>
    </row>
    <row r="577" spans="12:15" x14ac:dyDescent="0.25">
      <c r="L577" s="2"/>
      <c r="M577" s="2"/>
      <c r="N577" s="2"/>
      <c r="O577" s="2"/>
    </row>
    <row r="578" spans="12:15" x14ac:dyDescent="0.25">
      <c r="L578" s="2"/>
      <c r="M578" s="2"/>
      <c r="N578" s="2"/>
      <c r="O578" s="2"/>
    </row>
    <row r="579" spans="12:15" x14ac:dyDescent="0.25">
      <c r="L579" s="2"/>
      <c r="M579" s="2"/>
      <c r="N579" s="2"/>
      <c r="O579" s="2"/>
    </row>
    <row r="580" spans="12:15" x14ac:dyDescent="0.25">
      <c r="L580" s="2"/>
      <c r="M580" s="2"/>
      <c r="N580" s="2"/>
      <c r="O580" s="2"/>
    </row>
    <row r="581" spans="12:15" x14ac:dyDescent="0.25">
      <c r="L581" s="2"/>
      <c r="M581" s="2"/>
      <c r="N581" s="2"/>
      <c r="O581" s="2"/>
    </row>
    <row r="582" spans="12:15" x14ac:dyDescent="0.25">
      <c r="L582" s="2"/>
      <c r="M582" s="2"/>
      <c r="N582" s="2"/>
      <c r="O582" s="2"/>
    </row>
    <row r="583" spans="12:15" x14ac:dyDescent="0.25">
      <c r="L583" s="2"/>
      <c r="M583" s="2"/>
      <c r="N583" s="2"/>
      <c r="O583" s="2"/>
    </row>
    <row r="584" spans="12:15" x14ac:dyDescent="0.25">
      <c r="L584" s="2"/>
      <c r="M584" s="2"/>
      <c r="N584" s="2"/>
      <c r="O584" s="2"/>
    </row>
    <row r="585" spans="12:15" x14ac:dyDescent="0.25">
      <c r="L585" s="2"/>
      <c r="M585" s="2"/>
      <c r="N585" s="2"/>
      <c r="O585" s="2"/>
    </row>
  </sheetData>
  <mergeCells count="58">
    <mergeCell ref="N33:O33"/>
    <mergeCell ref="A14:B14"/>
    <mergeCell ref="J34:K34"/>
    <mergeCell ref="L34:M34"/>
    <mergeCell ref="N31:O31"/>
    <mergeCell ref="N32:O32"/>
    <mergeCell ref="N34:O34"/>
    <mergeCell ref="H31:I31"/>
    <mergeCell ref="J31:K31"/>
    <mergeCell ref="L31:M31"/>
    <mergeCell ref="H34:I34"/>
    <mergeCell ref="F18:G18"/>
    <mergeCell ref="F19:G19"/>
    <mergeCell ref="A25:P27"/>
    <mergeCell ref="A30:F30"/>
    <mergeCell ref="F21:G21"/>
    <mergeCell ref="F20:G20"/>
    <mergeCell ref="I4:J4"/>
    <mergeCell ref="C4:D4"/>
    <mergeCell ref="O4:P4"/>
    <mergeCell ref="K4:L4"/>
    <mergeCell ref="G4:H4"/>
    <mergeCell ref="E4:F4"/>
    <mergeCell ref="M4:N4"/>
    <mergeCell ref="H35:I35"/>
    <mergeCell ref="J35:K35"/>
    <mergeCell ref="L32:M32"/>
    <mergeCell ref="H32:I32"/>
    <mergeCell ref="J32:K32"/>
    <mergeCell ref="L35:M35"/>
    <mergeCell ref="H33:I33"/>
    <mergeCell ref="J33:K33"/>
    <mergeCell ref="L33:M33"/>
    <mergeCell ref="B34:C34"/>
    <mergeCell ref="B32:C32"/>
    <mergeCell ref="B31:C31"/>
    <mergeCell ref="B35:C35"/>
    <mergeCell ref="D31:G31"/>
    <mergeCell ref="D32:G32"/>
    <mergeCell ref="D34:G34"/>
    <mergeCell ref="B33:C33"/>
    <mergeCell ref="D33:G33"/>
    <mergeCell ref="N35:O35"/>
    <mergeCell ref="L21:O22"/>
    <mergeCell ref="A2:P2"/>
    <mergeCell ref="L17:O18"/>
    <mergeCell ref="L19:O20"/>
    <mergeCell ref="H16:J17"/>
    <mergeCell ref="H21:J21"/>
    <mergeCell ref="H18:J18"/>
    <mergeCell ref="H19:J19"/>
    <mergeCell ref="H20:J20"/>
    <mergeCell ref="A17:B17"/>
    <mergeCell ref="A18:B18"/>
    <mergeCell ref="A19:B19"/>
    <mergeCell ref="A20:B20"/>
    <mergeCell ref="F16:G17"/>
    <mergeCell ref="D35:G35"/>
  </mergeCells>
  <conditionalFormatting sqref="R16:R20">
    <cfRule type="expression" priority="6">
      <formula>TRUE</formula>
    </cfRule>
  </conditionalFormatting>
  <conditionalFormatting sqref="P16">
    <cfRule type="expression" priority="11">
      <formula>$R$16:$R$20=TRUE</formula>
    </cfRule>
  </conditionalFormatting>
  <conditionalFormatting sqref="P17 P19 P21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63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R16:R20</xm:sqref>
        </x14:conditionalFormatting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P16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6" ma:contentTypeDescription="Create a new document." ma:contentTypeScope="" ma:versionID="54e4545fc32e3b672cf3b7df0613b785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571b4c7a2090382625cc6123eb0ded3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  <SharedWithUsers xmlns="616d5787-8033-417d-8d26-bf00747a0ed7">
      <UserInfo>
        <DisplayName/>
        <AccountId xsi:nil="true"/>
        <AccountType/>
      </UserInfo>
    </SharedWithUsers>
    <MediaLengthInSeconds xmlns="3e5f4dc7-86db-493c-83c7-3c766597639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737B0A8-4CFB-4523-ADF4-C674D4C319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FAC743-8FD8-432D-9C9F-2F7CE42D5F53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customXml/itemProps3.xml><?xml version="1.0" encoding="utf-8"?>
<ds:datastoreItem xmlns:ds="http://schemas.openxmlformats.org/officeDocument/2006/customXml" ds:itemID="{C9BB5944-15FA-426A-BFC6-FDE6E5C053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Office Account</cp:lastModifiedBy>
  <cp:revision/>
  <cp:lastPrinted>2017-11-15T17:23:59Z</cp:lastPrinted>
  <dcterms:created xsi:type="dcterms:W3CDTF">2015-11-16T19:09:52Z</dcterms:created>
  <dcterms:modified xsi:type="dcterms:W3CDTF">2023-01-17T14:56:56Z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Order">
    <vt:r8>1243100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riggerFlowInfo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MediaServiceImageTags">
    <vt:lpwstr/>
  </property>
</Properties>
</file>