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4698AFAD-B44E-464B-95A2-994624BC5E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D12" i="1"/>
  <c r="C12" i="1"/>
  <c r="C16" i="1" l="1"/>
  <c r="C17" i="1"/>
  <c r="C18" i="1" l="1"/>
  <c r="P12" i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s="1"/>
  <c r="F12" i="1" l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<sst xmlns="http://schemas.openxmlformats.org/spreadsheetml/2006/main" count="81" uniqueCount="50">
  <si>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</si>
  <si>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</si>
  <si>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</si>
  <si>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</si>
  <si>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</si>
  <si>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</si>
  <si>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</si>
  <si>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</si>
  <si>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</si>
  <si>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</si>
  <si>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</si>
  <si>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</si>
  <si>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</si>
  <si>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</si>
  <si>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</si>
  <si>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</si>
  <si>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</si>
  <si>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</si>
  <si>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</si>
  <si>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</si>
  <si>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</si>
  <si>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</si>
  <si>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</si>
  <si>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</si>
  <si>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</si>
  <si>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</si>
  <si>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</si>
  <si>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</si>
  <si>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</si>
  <si>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</si>
  <si>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</si>
  <si>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</si>
  <si>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</si>
  <si>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</si>
  <si>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</si>
  <si>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</si>
  <si>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</si>
  <si>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</si>
  <si>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</si>
  <si>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</si>
  <si>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</si>
  <si>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</si>
  <si>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</si>
  <si>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</si>
  <si>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</si>
  <si>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</si>
  <si>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</si>
  <si>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</si>
  <si>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SERVING, DT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</si>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</sst>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topLeftCell="A4" zoomScale="85" zoomScaleNormal="85" zoomScaleSheetLayoutView="85" workbookViewId="0">
      <selection activeCell="H16" sqref="H16:J16"/>
    </sheetView>
  </sheetViews>
  <sheetFormatPr defaultColWidth="9.218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47</v>
      </c>
      <c r="C6" s="23">
        <v>9500</v>
      </c>
      <c r="D6" s="24">
        <v>9511</v>
      </c>
      <c r="E6" s="23">
        <f t="shared" ref="E6:F7" si="0">C6-G6</f>
        <v>8450</v>
      </c>
      <c r="F6" s="24">
        <f t="shared" si="0"/>
        <v>8526</v>
      </c>
      <c r="G6" s="25">
        <v>1050</v>
      </c>
      <c r="H6" s="26">
        <v>985</v>
      </c>
      <c r="I6" s="27">
        <f>G6/C6</f>
        <v>0.11052631578947368</v>
      </c>
      <c r="J6" s="28">
        <f>H6/D6</f>
        <v>0.1035642939753969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48</v>
      </c>
      <c r="C7" s="35">
        <v>5600</v>
      </c>
      <c r="D7" s="36">
        <v>5599</v>
      </c>
      <c r="E7" s="35">
        <f t="shared" si="0"/>
        <v>4025</v>
      </c>
      <c r="F7" s="36">
        <f t="shared" si="0"/>
        <v>4145</v>
      </c>
      <c r="G7" s="37">
        <v>1575</v>
      </c>
      <c r="H7" s="38">
        <v>1454</v>
      </c>
      <c r="I7" s="39">
        <f t="shared" ref="I7:J7" si="1">G7/C7</f>
        <v>0.28125</v>
      </c>
      <c r="J7" s="40">
        <f t="shared" si="1"/>
        <v>0.2596892302196821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49</v>
      </c>
      <c r="C8" s="35">
        <v>6400</v>
      </c>
      <c r="D8" s="36">
        <v>6510</v>
      </c>
      <c r="E8" s="35">
        <f t="shared" ref="E8" si="2">C8-G8</f>
        <v>4375</v>
      </c>
      <c r="F8" s="36">
        <f t="shared" ref="F8" si="3">D8-H8</f>
        <v>4614</v>
      </c>
      <c r="G8" s="37">
        <v>2025</v>
      </c>
      <c r="H8" s="38">
        <v>1896</v>
      </c>
      <c r="I8" s="39">
        <f t="shared" ref="I8" si="4">G8/C8</f>
        <v>0.31640625</v>
      </c>
      <c r="J8" s="40">
        <f t="shared" ref="J8" si="5">H8/D8</f>
        <v>0.29124423963133639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1913</v>
      </c>
      <c r="N9" s="51">
        <v>1885</v>
      </c>
      <c r="O9" s="45"/>
      <c r="P9" s="46"/>
      <c r="Q9" s="61"/>
      <c r="R9" s="66"/>
    </row>
    <row r="10" spans="1:21" ht="20.100000000000001" customHeight="1" x14ac:dyDescent="0.25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>
        <v>1430</v>
      </c>
      <c r="O10" s="45"/>
      <c r="P10" s="46"/>
      <c r="Q10" s="61"/>
      <c r="R10" s="66"/>
    </row>
    <row r="11" spans="1:21" ht="20.100000000000001" customHeight="1" thickBot="1" x14ac:dyDescent="0.3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300</v>
      </c>
      <c r="P11" s="112">
        <v>308</v>
      </c>
      <c r="Q11" s="61"/>
      <c r="R11" s="66"/>
    </row>
    <row r="12" spans="1:21" ht="20.100000000000001" customHeight="1" thickBot="1" x14ac:dyDescent="0.3">
      <c r="A12" s="115" t="s">
        <v>28</v>
      </c>
      <c r="B12" s="116"/>
      <c r="C12" s="74">
        <f t="shared" ref="C12:H12" si="6">SUM(C6:C11)</f>
        <v>21500</v>
      </c>
      <c r="D12" s="75">
        <f t="shared" si="6"/>
        <v>21620</v>
      </c>
      <c r="E12" s="74">
        <f t="shared" si="6"/>
        <v>16850</v>
      </c>
      <c r="F12" s="75">
        <f t="shared" si="6"/>
        <v>17285</v>
      </c>
      <c r="G12" s="76">
        <f t="shared" si="6"/>
        <v>4650</v>
      </c>
      <c r="H12" s="77">
        <f t="shared" si="6"/>
        <v>4335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01">
        <f t="shared" si="7"/>
        <v>3315</v>
      </c>
      <c r="N12" s="80">
        <f t="shared" si="7"/>
        <v>3315</v>
      </c>
      <c r="O12" s="81">
        <f t="shared" si="7"/>
        <v>300</v>
      </c>
      <c r="P12" s="82">
        <f t="shared" si="7"/>
        <v>308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29</v>
      </c>
      <c r="B14" s="83"/>
      <c r="C14" s="83"/>
      <c r="D14" s="83"/>
      <c r="F14" s="208" t="s">
        <v>12</v>
      </c>
      <c r="G14" s="209"/>
      <c r="H14" s="182" t="s">
        <v>32</v>
      </c>
      <c r="I14" s="183"/>
      <c r="J14" s="184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00" t="s">
        <v>28</v>
      </c>
      <c r="B15" s="201"/>
      <c r="C15" s="86" t="s">
        <v>7</v>
      </c>
      <c r="D15" s="87" t="s">
        <v>8</v>
      </c>
      <c r="F15" s="210"/>
      <c r="G15" s="211"/>
      <c r="H15" s="185"/>
      <c r="I15" s="186"/>
      <c r="J15" s="187"/>
      <c r="L15" s="179" t="s">
        <v>37</v>
      </c>
      <c r="M15" s="179"/>
      <c r="N15" s="179"/>
      <c r="O15" s="179"/>
      <c r="P15" s="98">
        <f>IF(R14=TRUE, 1, 0)</f>
        <v>1</v>
      </c>
    </row>
    <row r="16" spans="1:21" ht="18.75" customHeight="1" x14ac:dyDescent="0.25">
      <c r="A16" s="202" t="s">
        <v>31</v>
      </c>
      <c r="B16" s="203"/>
      <c r="C16" s="88">
        <f>G12+K12</f>
        <v>4650</v>
      </c>
      <c r="D16" s="89">
        <f>H12+L12</f>
        <v>4335</v>
      </c>
      <c r="F16" s="129" t="s">
        <v>13</v>
      </c>
      <c r="G16" s="130"/>
      <c r="H16" s="191">
        <v>8.9999999999999993E-3</v>
      </c>
      <c r="I16" s="192"/>
      <c r="J16" s="193"/>
      <c r="L16" s="180"/>
      <c r="M16" s="180"/>
      <c r="N16" s="180"/>
      <c r="O16" s="180"/>
      <c r="P16" s="10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204" t="s">
        <v>30</v>
      </c>
      <c r="B17" s="205"/>
      <c r="C17" s="92">
        <f>M12+O12</f>
        <v>3615</v>
      </c>
      <c r="D17" s="93">
        <f>N12+P12</f>
        <v>3623</v>
      </c>
      <c r="F17" s="131" t="s">
        <v>14</v>
      </c>
      <c r="G17" s="132"/>
      <c r="H17" s="194">
        <v>8.9999999999999993E-3</v>
      </c>
      <c r="I17" s="195"/>
      <c r="J17" s="196"/>
      <c r="L17" s="181" t="s">
        <v>35</v>
      </c>
      <c r="M17" s="181"/>
      <c r="N17" s="181"/>
      <c r="O17" s="181"/>
      <c r="P17" s="99">
        <f>IF(R16=TRUE, 1, 0)</f>
        <v>1</v>
      </c>
    </row>
    <row r="18" spans="1:18" ht="18.75" customHeight="1" thickBot="1" x14ac:dyDescent="0.35">
      <c r="A18" s="206" t="s">
        <v>18</v>
      </c>
      <c r="B18" s="207"/>
      <c r="C18" s="90">
        <f>C16-C17</f>
        <v>1035</v>
      </c>
      <c r="D18" s="91">
        <f>D16-D17</f>
        <v>712</v>
      </c>
      <c r="F18" s="147" t="s">
        <v>15</v>
      </c>
      <c r="G18" s="148"/>
      <c r="H18" s="197">
        <v>3.0000000000000001E-3</v>
      </c>
      <c r="I18" s="198"/>
      <c r="J18" s="199"/>
      <c r="L18" s="180"/>
      <c r="M18" s="180"/>
      <c r="N18" s="180"/>
      <c r="O18" s="180"/>
      <c r="P18" s="100"/>
      <c r="R18" s="1" t="b">
        <f>AND(H19&gt;=-0.02, H19&lt;=0.02)</f>
        <v>1</v>
      </c>
    </row>
    <row r="19" spans="1:18" ht="16.5" customHeight="1" thickBot="1" x14ac:dyDescent="0.3">
      <c r="F19" s="145" t="s">
        <v>16</v>
      </c>
      <c r="G19" s="146"/>
      <c r="H19" s="188">
        <f>AVERAGE(H16:J18)</f>
        <v>6.9999999999999993E-3</v>
      </c>
      <c r="I19" s="189"/>
      <c r="J19" s="190"/>
      <c r="L19" s="177" t="s">
        <v>36</v>
      </c>
      <c r="M19" s="177"/>
      <c r="N19" s="177"/>
      <c r="O19" s="177"/>
      <c r="P19" s="94">
        <f>IF(R18=TRUE, 1, 0)</f>
        <v>1</v>
      </c>
    </row>
    <row r="20" spans="1:18" ht="13.8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7"/>
      <c r="M20" s="177"/>
      <c r="N20" s="177"/>
      <c r="O20" s="177"/>
      <c r="P20" s="97"/>
    </row>
    <row r="21" spans="1:18" ht="13.8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67"/>
    </row>
    <row r="24" spans="1:18" ht="20.100000000000001" customHeight="1" x14ac:dyDescent="0.2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67"/>
    </row>
    <row r="25" spans="1:18" ht="20.100000000000001" customHeight="1" thickBot="1" x14ac:dyDescent="0.3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42" t="s">
        <v>19</v>
      </c>
      <c r="B28" s="143"/>
      <c r="C28" s="143"/>
      <c r="D28" s="143"/>
      <c r="E28" s="143"/>
      <c r="F28" s="144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69" t="s">
        <v>24</v>
      </c>
      <c r="C29" s="170"/>
      <c r="D29" s="123" t="s">
        <v>23</v>
      </c>
      <c r="E29" s="125"/>
      <c r="F29" s="125"/>
      <c r="G29" s="124"/>
      <c r="H29" s="123" t="s">
        <v>20</v>
      </c>
      <c r="I29" s="124"/>
      <c r="J29" s="125" t="s">
        <v>21</v>
      </c>
      <c r="K29" s="125"/>
      <c r="L29" s="126" t="s">
        <v>3</v>
      </c>
      <c r="M29" s="126"/>
      <c r="N29" s="121" t="s">
        <v>4</v>
      </c>
      <c r="O29" s="122"/>
      <c r="P29" s="58" t="s">
        <v>22</v>
      </c>
    </row>
    <row r="30" spans="1:18" ht="18.75" customHeight="1" thickBot="1" x14ac:dyDescent="0.3">
      <c r="A30" s="59" t="s">
        <v>25</v>
      </c>
      <c r="B30" s="167" t="s">
        <v>39</v>
      </c>
      <c r="C30" s="168"/>
      <c r="D30" s="160"/>
      <c r="E30" s="173"/>
      <c r="F30" s="173"/>
      <c r="G30" s="161"/>
      <c r="H30" s="160" t="s">
        <v>40</v>
      </c>
      <c r="I30" s="161"/>
      <c r="J30" s="162" t="s">
        <v>40</v>
      </c>
      <c r="K30" s="163"/>
      <c r="L30" s="119">
        <v>0</v>
      </c>
      <c r="M30" s="120"/>
      <c r="N30" s="113">
        <v>1080</v>
      </c>
      <c r="O30" s="114"/>
      <c r="P30" s="57">
        <f t="shared" ref="P30:P32" si="8">L30-N30</f>
        <v>-1080</v>
      </c>
    </row>
    <row r="31" spans="1:18" ht="18.75" customHeight="1" thickBot="1" x14ac:dyDescent="0.3">
      <c r="A31" s="60" t="s">
        <v>25</v>
      </c>
      <c r="B31" s="166" t="s">
        <v>39</v>
      </c>
      <c r="C31" s="166"/>
      <c r="D31" s="127"/>
      <c r="E31" s="174"/>
      <c r="F31" s="174"/>
      <c r="G31" s="128"/>
      <c r="H31" s="127" t="s">
        <v>40</v>
      </c>
      <c r="I31" s="128"/>
      <c r="J31" s="117" t="s">
        <v>40</v>
      </c>
      <c r="K31" s="118"/>
      <c r="L31" s="119">
        <v>0</v>
      </c>
      <c r="M31" s="120"/>
      <c r="N31" s="113">
        <v>832</v>
      </c>
      <c r="O31" s="114"/>
      <c r="P31" s="57">
        <f t="shared" ref="P31" si="9">L31-N31</f>
        <v>-832</v>
      </c>
    </row>
    <row r="32" spans="1:18" ht="18.75" customHeight="1" thickBot="1" x14ac:dyDescent="0.3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701</v>
      </c>
      <c r="O32" s="114"/>
      <c r="P32" s="57">
        <f t="shared" si="8"/>
        <v>-701</v>
      </c>
    </row>
    <row r="33" spans="1:16" ht="19.2" customHeight="1" x14ac:dyDescent="0.25">
      <c r="A33" s="60" t="s">
        <v>25</v>
      </c>
      <c r="B33" s="171" t="s">
        <v>39</v>
      </c>
      <c r="C33" s="172"/>
      <c r="D33" s="127"/>
      <c r="E33" s="174"/>
      <c r="F33" s="174"/>
      <c r="G33" s="128"/>
      <c r="H33" s="127" t="s">
        <v>40</v>
      </c>
      <c r="I33" s="128"/>
      <c r="J33" s="127" t="s">
        <v>40</v>
      </c>
      <c r="K33" s="159"/>
      <c r="L33" s="164">
        <v>0</v>
      </c>
      <c r="M33" s="165"/>
      <c r="N33" s="175">
        <v>390</v>
      </c>
      <c r="O33" s="176"/>
      <c r="P33" s="57">
        <f>L33-N33</f>
        <v>-390</v>
      </c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</sheetData>
  <mergeCells count="58"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F18:G18"/>
    <mergeCell ref="I4:J4"/>
    <mergeCell ref="C4:D4"/>
    <mergeCell ref="O4:P4"/>
    <mergeCell ref="K4:L4"/>
    <mergeCell ref="G4:H4"/>
    <mergeCell ref="E4:F4"/>
    <mergeCell ref="M4:N4"/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07F77F3-CB18-4D36-83CD-216ED6ACA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2023-06-15T18:12:10Z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14690000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